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UP" sheetId="1" r:id="rId1"/>
    <sheet name="ACTIVITY" sheetId="2" r:id="rId2"/>
    <sheet name="DASHBOARD" sheetId="3" r:id="rId3"/>
  </sheets>
  <definedNames>
    <definedName name="_xlnm.Print_Area" localSheetId="0">'SETUP'!A1:C20</definedName>
    <definedName name="_xlnm.Print_Area" localSheetId="1">'ACTIVITY'!A1:G49</definedName>
    <definedName name="_xlnm.Print_Area" localSheetId="2">'DASHBOARD'!A1:C29</definedName>
  </definedNames>
  <calcPr fullCalcOnLoad="1"/>
</workbook>
</file>

<file path=xl/styles.xml><?xml version="1.0" encoding="utf-8"?>
<styleSheet xmlns="http://schemas.openxmlformats.org/spreadsheetml/2006/main">
  <numFmts count="9">
    <numFmt numFmtId="164" formatCode="@"/>
    <numFmt numFmtId="165" formatCode="&quot;$&quot;#,##0.00"/>
    <numFmt numFmtId="166" formatCode="&quot;$&quot;#,##0"/>
    <numFmt numFmtId="167" formatCode="0.0%"/>
    <numFmt numFmtId="168" formatCode="0.00"/>
    <numFmt numFmtId="169" formatCode="0.00"/>
    <numFmt numFmtId="170" formatCode="YYYY-MM-DD"/>
    <numFmt numFmtId="171" formatCode="HH:MM"/>
    <numFmt numFmtId="172" formatCode="0"/>
  </numFmts>
  <fonts count="11">
    <font>
      <sz val="10"/>
      <color rgb="FF17211F"/>
      <name val="Calibri"/>
    </font>
    <font>
      <sz val="15"/>
      <b/>
      <color rgb="FF043C32"/>
      <name val="Calibri"/>
    </font>
    <font>
      <sz val="10"/>
      <color rgb="FF6B736F"/>
      <name val="Calibri"/>
    </font>
    <font>
      <sz val="11"/>
      <b/>
      <color rgb="FF043C32"/>
      <name val="Calibri"/>
    </font>
    <font>
      <sz val="10"/>
      <b/>
      <color rgb="FFFFFFFF"/>
      <name val="Calibri"/>
    </font>
    <font>
      <sz val="10"/>
      <b/>
      <color rgb="FF17211F"/>
      <name val="Calibri"/>
    </font>
    <font>
      <sz val="11"/>
      <b/>
      <color rgb="FF17211F"/>
      <name val="Calibri"/>
    </font>
    <font>
      <sz val="12"/>
      <b/>
      <color rgb="FF043C32"/>
      <name val="Calibri"/>
    </font>
    <font>
      <sz val="9"/>
      <color rgb="FF6B736F"/>
      <name val="Calibri"/>
    </font>
    <font>
      <sz val="10"/>
      <b/>
      <color rgb="FF2E7D52"/>
      <name val="Calibri"/>
    </font>
    <font>
      <sz val="10"/>
      <b/>
      <color rgb="FF8A5A0B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1F3F1"/>
        <bgColor indexed="64"/>
      </patternFill>
    </fill>
    <fill>
      <patternFill patternType="solid">
        <fgColor rgb="FF043C32"/>
        <bgColor indexed="64"/>
      </patternFill>
    </fill>
    <fill>
      <patternFill patternType="solid">
        <fgColor rgb="FFFFFDF2"/>
        <bgColor indexed="64"/>
      </patternFill>
    </fill>
    <fill>
      <patternFill patternType="solid">
        <fgColor rgb="FFF4F7F4"/>
        <bgColor indexed="64"/>
      </patternFill>
    </fill>
    <fill>
      <patternFill patternType="solid">
        <fgColor rgb="FFDDF7D0"/>
        <bgColor indexed="64"/>
      </patternFill>
    </fill>
    <fill>
      <patternFill patternType="solid">
        <fgColor rgb="FFFFF0C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FE4E0"/>
      </bottom>
      <diagonal/>
    </border>
    <border>
      <left style="thin">
        <color rgb="FFDFE4E0"/>
      </left>
      <right style="thin">
        <color rgb="FFDFE4E0"/>
      </right>
      <top style="thin">
        <color rgb="FFDFE4E0"/>
      </top>
      <bottom style="thin">
        <color rgb="FFDFE4E0"/>
      </bottom>
      <diagonal/>
    </border>
    <border>
      <left/>
      <right/>
      <top style="thin">
        <color rgb="FFDFE4E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NumberFormat="1" applyAlignment="1">
      <alignment horizontal="left" vertical="center"/>
    </xf>
    <xf numFmtId="0" fontId="2" fillId="0" borderId="0" xfId="0" applyFont="1" applyFill="1" applyBorder="1" applyNumberFormat="1" applyAlignment="1">
      <alignment horizontal="left" vertical="center"/>
    </xf>
    <xf numFmtId="0" fontId="3" fillId="2" borderId="1" xfId="0" applyFont="1" applyFill="1" applyBorder="1" applyNumberFormat="1" applyAlignment="1">
      <alignment horizontal="left" vertical="center"/>
    </xf>
    <xf numFmtId="0" fontId="4" fillId="3" borderId="2" xfId="0" applyFont="1" applyFill="1" applyBorder="1" applyNumberFormat="1" applyAlignment="1">
      <alignment horizontal="left" vertical="center" wrapText="1"/>
    </xf>
    <xf numFmtId="0" fontId="4" fillId="3" borderId="2" xfId="0" applyFont="1" applyFill="1" applyBorder="1" applyNumberFormat="1" applyAlignment="1">
      <alignment horizontal="right" vertical="center" wrapText="1"/>
    </xf>
    <xf numFmtId="0" fontId="2" fillId="0" borderId="0" xfId="0" applyFont="1" applyFill="1" applyBorder="1" applyNumberFormat="1" applyAlignment="1">
      <alignment horizontal="left" vertical="center"/>
    </xf>
    <xf numFmtId="0" fontId="5" fillId="0" borderId="0" xfId="0" applyFont="1" applyFill="1" applyBorder="1" applyNumberFormat="1" applyAlignment="1">
      <alignment horizontal="left" vertical="center"/>
    </xf>
    <xf numFmtId="0" fontId="0" fillId="4" borderId="2" xfId="0" applyFont="1" applyFill="1" applyBorder="1" applyNumberFormat="1" applyAlignment="1">
      <alignment horizontal="left" vertical="center"/>
    </xf>
    <xf numFmtId="164" fontId="0" fillId="4" borderId="2" xfId="0" applyFont="1" applyFill="1" applyBorder="1" applyNumberFormat="1" applyAlignment="1">
      <alignment horizontal="left" vertical="center"/>
    </xf>
    <xf numFmtId="165" fontId="0" fillId="4" borderId="2" xfId="0" applyFont="1" applyFill="1" applyBorder="1" applyNumberFormat="1" applyAlignment="1">
      <alignment horizontal="right" vertical="center"/>
    </xf>
    <xf numFmtId="167" fontId="0" fillId="4" borderId="2" xfId="0" applyFont="1" applyFill="1" applyBorder="1" applyNumberFormat="1" applyAlignment="1">
      <alignment horizontal="right" vertical="center"/>
    </xf>
    <xf numFmtId="168" fontId="0" fillId="4" borderId="2" xfId="0" applyFont="1" applyFill="1" applyBorder="1" applyNumberFormat="1" applyAlignment="1">
      <alignment horizontal="right" vertical="center"/>
    </xf>
    <xf numFmtId="169" fontId="0" fillId="4" borderId="2" xfId="0" applyFont="1" applyFill="1" applyBorder="1" applyNumberFormat="1" applyAlignment="1">
      <alignment horizontal="right" vertical="center"/>
    </xf>
    <xf numFmtId="170" fontId="0" fillId="4" borderId="2" xfId="0" applyFont="1" applyFill="1" applyBorder="1" applyNumberFormat="1" applyAlignment="1">
      <alignment horizontal="right" vertical="center"/>
    </xf>
    <xf numFmtId="171" fontId="0" fillId="4" borderId="2" xfId="0" applyFont="1" applyFill="1" applyBorder="1" applyNumberFormat="1" applyAlignment="1">
      <alignment horizontal="right" vertical="center"/>
    </xf>
    <xf numFmtId="172" fontId="0" fillId="4" borderId="2" xfId="0" applyFont="1" applyFill="1" applyBorder="1" applyNumberFormat="1" applyAlignment="1">
      <alignment horizontal="right" vertical="center"/>
    </xf>
    <xf numFmtId="0" fontId="0" fillId="5" borderId="2" xfId="0" applyFont="1" applyFill="1" applyBorder="1" applyNumberFormat="1" applyAlignment="1">
      <alignment horizontal="left" vertical="center"/>
    </xf>
    <xf numFmtId="165" fontId="0" fillId="5" borderId="2" xfId="0" applyFont="1" applyFill="1" applyBorder="1" applyNumberFormat="1" applyAlignment="1">
      <alignment horizontal="right" vertical="center"/>
    </xf>
    <xf numFmtId="167" fontId="0" fillId="5" borderId="2" xfId="0" applyFont="1" applyFill="1" applyBorder="1" applyNumberFormat="1" applyAlignment="1">
      <alignment horizontal="right" vertical="center"/>
    </xf>
    <xf numFmtId="168" fontId="0" fillId="5" borderId="2" xfId="0" applyFont="1" applyFill="1" applyBorder="1" applyNumberFormat="1" applyAlignment="1">
      <alignment horizontal="right" vertical="center"/>
    </xf>
    <xf numFmtId="172" fontId="0" fillId="5" borderId="2" xfId="0" applyFont="1" applyFill="1" applyBorder="1" applyNumberFormat="1" applyAlignment="1">
      <alignment horizontal="right" vertical="center"/>
    </xf>
    <xf numFmtId="170" fontId="0" fillId="5" borderId="2" xfId="0" applyFont="1" applyFill="1" applyBorder="1" applyNumberFormat="1" applyAlignment="1">
      <alignment horizontal="right" vertical="center"/>
    </xf>
    <xf numFmtId="0" fontId="6" fillId="0" borderId="3" xfId="0" applyFont="1" applyFill="1" applyBorder="1" applyNumberFormat="1" applyAlignment="1">
      <alignment horizontal="left" vertical="center"/>
    </xf>
    <xf numFmtId="165" fontId="3" fillId="0" borderId="3" xfId="0" applyFont="1" applyFill="1" applyBorder="1" applyNumberFormat="1" applyAlignment="1">
      <alignment horizontal="right" vertical="center"/>
    </xf>
    <xf numFmtId="168" fontId="6" fillId="0" borderId="3" xfId="0" applyFont="1" applyFill="1" applyBorder="1" applyNumberFormat="1" applyAlignment="1">
      <alignment horizontal="right" vertical="center"/>
    </xf>
    <xf numFmtId="165" fontId="7" fillId="2" borderId="2" xfId="0" applyFont="1" applyFill="1" applyBorder="1" applyNumberFormat="1" applyAlignment="1">
      <alignment horizontal="right" vertical="center"/>
    </xf>
    <xf numFmtId="0" fontId="8" fillId="0" borderId="0" xfId="0" applyFont="1" applyFill="1" applyBorder="1" applyNumberFormat="1" applyAlignment="1">
      <alignment horizontal="left" vertical="center" wrapText="1"/>
    </xf>
    <xf numFmtId="0" fontId="9" fillId="6" borderId="2" xfId="0" applyFont="1" applyFill="1" applyBorder="1" applyNumberFormat="1" applyAlignment="1">
      <alignment horizontal="center" vertical="center"/>
    </xf>
    <xf numFmtId="0" fontId="10" fillId="7" borderId="2" xfId="0" applyFont="1" applyFill="1" applyBorder="1" applyNumberFormat="1" applyAlignment="1">
      <alignment horizontal="center" vertical="center"/>
    </xf>
    <xf numFmtId="0" fontId="5" fillId="5" borderId="2" xfId="0" applyFont="1" applyFill="1" applyBorder="1" applyNumberForma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30" customWidth="1"/>
    <col min="2" max="2" width="20" customWidth="1"/>
    <col min="3" max="3" width="44" customWidth="1"/>
  </cols>
  <sheetData>
    <row r="1">
      <c r="A1" s="1" t="inlineStr">
        <is>
          <t xml:space="preserve">RETAINER SETUP</t>
        </is>
      </c>
    </row>
    <row r="2">
      <c r="A2" s="2" t="inlineStr">
        <is>
          <t xml:space="preserve">Everything on the dashboard is driven by these ten cells.</t>
        </is>
      </c>
    </row>
    <row r="4">
      <c r="A4" s="3" t="inlineStr">
        <is>
          <t xml:space="preserve">THE ARRANGEMENT</t>
        </is>
      </c>
    </row>
    <row r="5">
      <c r="A5" s="6" t="inlineStr">
        <is>
          <t xml:space="preserve">Client</t>
        </is>
      </c>
      <c r="B5" s="9" t="inlineStr">
        <is>
          <t xml:space="preserve">Northbeam Coffee Co.</t>
        </is>
      </c>
    </row>
    <row r="6">
      <c r="A6" s="6" t="inlineStr">
        <is>
          <t xml:space="preserve">Retainer name</t>
        </is>
      </c>
      <c r="B6" s="9" t="inlineStr">
        <is>
          <t xml:space="preserve">Marketing support retainer</t>
        </is>
      </c>
    </row>
    <row r="7">
      <c r="A7" s="6" t="inlineStr">
        <is>
          <t xml:space="preserve">Period start</t>
        </is>
      </c>
      <c r="B7" s="14">
        <v>46266</v>
      </c>
    </row>
    <row r="8">
      <c r="A8" s="6" t="inlineStr">
        <is>
          <t xml:space="preserve">Period end</t>
        </is>
      </c>
      <c r="B8" s="14">
        <v>46295</v>
      </c>
    </row>
    <row r="10">
      <c r="A10" s="3" t="inlineStr">
        <is>
          <t xml:space="preserve">MONEY AND HOURS</t>
        </is>
      </c>
    </row>
    <row r="11">
      <c r="A11" s="6" t="inlineStr">
        <is>
          <t xml:space="preserve">Monthly fee</t>
        </is>
      </c>
      <c r="B11" s="10">
        <v>2125</v>
      </c>
    </row>
    <row r="12">
      <c r="A12" s="6" t="inlineStr">
        <is>
          <t xml:space="preserve">Included hours</t>
        </is>
      </c>
      <c r="B12" s="12">
        <v>25</v>
      </c>
      <c r="C12" s="27" t="inlineStr">
        <is>
          <t xml:space="preserve">The allowance for this period</t>
        </is>
      </c>
    </row>
    <row r="13">
      <c r="A13" s="6" t="inlineStr">
        <is>
          <t xml:space="preserve">Rollover hours brought in</t>
        </is>
      </c>
      <c r="B13" s="12">
        <v>2</v>
      </c>
      <c r="C13" s="27" t="inlineStr">
        <is>
          <t xml:space="preserve">Unused hours carried from last period</t>
        </is>
      </c>
    </row>
    <row r="14">
      <c r="A14" s="6" t="inlineStr">
        <is>
          <t xml:space="preserve">Overage rate</t>
        </is>
      </c>
      <c r="B14" s="10">
        <v>95</v>
      </c>
      <c r="C14" s="27" t="inlineStr">
        <is>
          <t xml:space="preserve">Per hour, for work beyond the allowance</t>
        </is>
      </c>
    </row>
    <row r="15">
      <c r="A15" s="6" t="inlineStr">
        <is>
          <t xml:space="preserve">Warning threshold</t>
        </is>
      </c>
      <c r="B15" s="11">
        <v>0.8</v>
      </c>
      <c r="C15" s="27" t="inlineStr">
        <is>
          <t xml:space="preserve">Status turns AT RISK at this usage</t>
        </is>
      </c>
    </row>
    <row r="17">
      <c r="A17" s="3" t="inlineStr">
        <is>
          <t xml:space="preserve">NOTES</t>
        </is>
      </c>
    </row>
    <row r="18">
      <c r="A18" s="6" t="inlineStr">
        <is>
          <t xml:space="preserve">Unused hours policy</t>
        </is>
      </c>
      <c r="B18" s="9" t="inlineStr">
        <is>
          <t xml:space="preserve">Roll over up to 5 hours</t>
        </is>
      </c>
    </row>
    <row r="19">
      <c r="A19" s="6" t="inlineStr">
        <is>
          <t xml:space="preserve">Overage policy</t>
        </is>
      </c>
      <c r="B19" s="9" t="inlineStr">
        <is>
          <t xml:space="preserve">Continue only after written approval</t>
        </is>
      </c>
    </row>
    <row r="20">
      <c r="A20" s="27" t="inlineStr">
        <is>
          <t xml:space="preserve">These two lines are a reminder of what the agreement says. Set them to match your signed retainer agreement.</t>
        </is>
      </c>
    </row>
  </sheetData>
  <mergeCells count="12">
    <mergeCell ref="A1:C1"/>
    <mergeCell ref="A2:C2"/>
    <mergeCell ref="A4:C4"/>
    <mergeCell ref="A10:C10"/>
    <mergeCell ref="C12:E12"/>
    <mergeCell ref="C13:E13"/>
    <mergeCell ref="C14:E14"/>
    <mergeCell ref="C15:E15"/>
    <mergeCell ref="A17:C17"/>
    <mergeCell ref="B18:C18"/>
    <mergeCell ref="B19:C19"/>
    <mergeCell ref="A20:C20"/>
  </mergeCells>
  <pageMargins left="0.5" right="0.5" top="0.6" bottom="0.6" header="0.3" footer="0.3"/>
  <pageSetup orientation="landscape" fitToWidth="1" fitToHeight="0" paperSize="9"/>
</worksheet>
</file>

<file path=xl/worksheets/sheet2.xml><?xml version="1.0" encoding="utf-8"?>
<worksheet xmlns="http://schemas.openxmlformats.org/spreadsheetml/2006/main">
  <sheetViews>
    <sheetView workbookViewId="0" showGridLines="0">
      <pane xSplit="0" ySplit="4" topLeftCell="A5" activePane="bottomRight" state="frozen"/>
    </sheetView>
  </sheetViews>
  <sheetFormatPr defaultRowHeight="15"/>
  <cols>
    <col min="1" max="1" width="12" customWidth="1"/>
    <col min="2" max="2" width="34" customWidth="1"/>
    <col min="3" max="3" width="46" customWidth="1"/>
    <col min="4" max="4" width="10" customWidth="1"/>
    <col min="5" max="5" width="14" customWidth="1"/>
    <col min="6" max="6" width="14" customWidth="1"/>
    <col min="7" max="7" width="26" customWidth="1"/>
  </cols>
  <sheetData>
    <row r="1">
      <c r="A1" s="1" t="inlineStr">
        <is>
          <t xml:space="preserve">ACTIVITY LOG</t>
        </is>
      </c>
    </row>
    <row r="2">
      <c r="A2" s="2" t="inlineStr">
        <is>
          <t xml:space="preserve">Extra hours are the ones that become billable overage.</t>
        </is>
      </c>
    </row>
    <row r="4">
      <c r="A4" s="4" t="inlineStr">
        <is>
          <t xml:space="preserve">Date</t>
        </is>
      </c>
      <c r="B4" s="4" t="inlineStr">
        <is>
          <t xml:space="preserve">Project / task</t>
        </is>
      </c>
      <c r="C4" s="4" t="inlineStr">
        <is>
          <t xml:space="preserve">Description</t>
        </is>
      </c>
      <c r="D4" s="5" t="inlineStr">
        <is>
          <t xml:space="preserve">Hours</t>
        </is>
      </c>
      <c r="E4" s="4" t="inlineStr">
        <is>
          <t xml:space="preserve">Included / Extra</t>
        </is>
      </c>
      <c r="F4" s="5" t="inlineStr">
        <is>
          <t xml:space="preserve">Billable overage</t>
        </is>
      </c>
      <c r="G4" s="4" t="inlineStr">
        <is>
          <t xml:space="preserve">Notes</t>
        </is>
      </c>
    </row>
    <row r="5">
      <c r="A5" s="14">
        <v>46266</v>
      </c>
      <c r="B5" s="9" t="inlineStr">
        <is>
          <t xml:space="preserve">Website — content updates</t>
        </is>
      </c>
      <c r="C5" s="9" t="inlineStr">
        <is>
          <t xml:space="preserve">Six product descriptions and two banners</t>
        </is>
      </c>
      <c r="D5" s="12">
        <v>2.5</v>
      </c>
      <c r="E5" s="8" t="inlineStr">
        <is>
          <t xml:space="preserve">Included</t>
        </is>
      </c>
      <c r="F5" s="18">
        <f>IF(D5="",0,IF(E5="Extra",D5*SETUP!$B$14,0))</f>
      </c>
      <c r="G5" s="9"/>
    </row>
    <row r="6">
      <c r="A6" s="14">
        <v>46268</v>
      </c>
      <c r="B6" s="9" t="inlineStr">
        <is>
          <t xml:space="preserve">Monthly analytics review</t>
        </is>
      </c>
      <c r="C6" s="9" t="inlineStr">
        <is>
          <t xml:space="preserve">Report and recommendations</t>
        </is>
      </c>
      <c r="D6" s="12">
        <v>1.5</v>
      </c>
      <c r="E6" s="8" t="inlineStr">
        <is>
          <t xml:space="preserve">Included</t>
        </is>
      </c>
      <c r="F6" s="18">
        <f>IF(D6="",0,IF(E6="Extra",D6*SETUP!$B$14,0))</f>
      </c>
      <c r="G6" s="9"/>
    </row>
    <row r="7">
      <c r="A7" s="14">
        <v>46269</v>
      </c>
      <c r="B7" s="9" t="inlineStr">
        <is>
          <t xml:space="preserve">Email template fixes</t>
        </is>
      </c>
      <c r="C7" s="9" t="inlineStr">
        <is>
          <t xml:space="preserve">Rendering issue in Outlook</t>
        </is>
      </c>
      <c r="D7" s="12">
        <v>1</v>
      </c>
      <c r="E7" s="8" t="inlineStr">
        <is>
          <t xml:space="preserve">Included</t>
        </is>
      </c>
      <c r="F7" s="18">
        <f>IF(D7="",0,IF(E7="Extra",D7*SETUP!$B$14,0))</f>
      </c>
      <c r="G7" s="9"/>
    </row>
    <row r="8">
      <c r="A8" s="14">
        <v>46272</v>
      </c>
      <c r="B8" s="9" t="inlineStr">
        <is>
          <t xml:space="preserve">Landing page for autumn campaign</t>
        </is>
      </c>
      <c r="C8" s="9" t="inlineStr">
        <is>
          <t xml:space="preserve">Design and build</t>
        </is>
      </c>
      <c r="D8" s="12">
        <v>4</v>
      </c>
      <c r="E8" s="8" t="inlineStr">
        <is>
          <t xml:space="preserve">Included</t>
        </is>
      </c>
      <c r="F8" s="18">
        <f>IF(D8="",0,IF(E8="Extra",D8*SETUP!$B$14,0))</f>
      </c>
      <c r="G8" s="9"/>
    </row>
    <row r="9">
      <c r="A9" s="14">
        <v>46274</v>
      </c>
      <c r="B9" s="9" t="inlineStr">
        <is>
          <t xml:space="preserve">Campaign call</t>
        </is>
      </c>
      <c r="C9" s="9" t="inlineStr">
        <is>
          <t xml:space="preserve">Weekly check-in</t>
        </is>
      </c>
      <c r="D9" s="12">
        <v>0.75</v>
      </c>
      <c r="E9" s="8" t="inlineStr">
        <is>
          <t xml:space="preserve">Included</t>
        </is>
      </c>
      <c r="F9" s="18">
        <f>IF(D9="",0,IF(E9="Extra",D9*SETUP!$B$14,0))</f>
      </c>
      <c r="G9" s="9"/>
    </row>
    <row r="10">
      <c r="A10" s="14">
        <v>46275</v>
      </c>
      <c r="B10" s="9" t="inlineStr">
        <is>
          <t xml:space="preserve">Landing page revisions</t>
        </is>
      </c>
      <c r="C10" s="9" t="inlineStr">
        <is>
          <t xml:space="preserve">Second round of feedback</t>
        </is>
      </c>
      <c r="D10" s="12">
        <v>2.25</v>
      </c>
      <c r="E10" s="8" t="inlineStr">
        <is>
          <t xml:space="preserve">Included</t>
        </is>
      </c>
      <c r="F10" s="18">
        <f>IF(D10="",0,IF(E10="Extra",D10*SETUP!$B$14,0))</f>
      </c>
      <c r="G10" s="9"/>
    </row>
    <row r="11">
      <c r="A11" s="14">
        <v>46276</v>
      </c>
      <c r="B11" s="9" t="inlineStr">
        <is>
          <t xml:space="preserve">Social assets</t>
        </is>
      </c>
      <c r="C11" s="9" t="inlineStr">
        <is>
          <t xml:space="preserve">Eight sized variants</t>
        </is>
      </c>
      <c r="D11" s="12">
        <v>2</v>
      </c>
      <c r="E11" s="8" t="inlineStr">
        <is>
          <t xml:space="preserve">Included</t>
        </is>
      </c>
      <c r="F11" s="18">
        <f>IF(D11="",0,IF(E11="Extra",D11*SETUP!$B$14,0))</f>
      </c>
      <c r="G11" s="9"/>
    </row>
    <row r="12">
      <c r="A12" s="14">
        <v>46279</v>
      </c>
      <c r="B12" s="9" t="inlineStr">
        <is>
          <t xml:space="preserve">Site speed investigation</t>
        </is>
      </c>
      <c r="C12" s="9" t="inlineStr">
        <is>
          <t xml:space="preserve">Not in the retainer scope</t>
        </is>
      </c>
      <c r="D12" s="12">
        <v>3</v>
      </c>
      <c r="E12" s="8" t="inlineStr">
        <is>
          <t xml:space="preserve">Extra</t>
        </is>
      </c>
      <c r="F12" s="18">
        <f>IF(D12="",0,IF(E12="Extra",D12*SETUP!$B$14,0))</f>
      </c>
      <c r="G12" s="9"/>
    </row>
    <row r="13">
      <c r="A13" s="14">
        <v>46281</v>
      </c>
      <c r="B13" s="9" t="inlineStr">
        <is>
          <t xml:space="preserve">Blog post layout</t>
        </is>
      </c>
      <c r="C13" s="9" t="inlineStr">
        <is>
          <t xml:space="preserve">Two posts formatted and published</t>
        </is>
      </c>
      <c r="D13" s="12">
        <v>1.5</v>
      </c>
      <c r="E13" s="8" t="inlineStr">
        <is>
          <t xml:space="preserve">Included</t>
        </is>
      </c>
      <c r="F13" s="18">
        <f>IF(D13="",0,IF(E13="Extra",D13*SETUP!$B$14,0))</f>
      </c>
      <c r="G13" s="9"/>
    </row>
    <row r="14">
      <c r="A14" s="14">
        <v>46282</v>
      </c>
      <c r="B14" s="9" t="inlineStr">
        <is>
          <t xml:space="preserve">Campaign call</t>
        </is>
      </c>
      <c r="C14" s="9" t="inlineStr">
        <is>
          <t xml:space="preserve">Weekly check-in</t>
        </is>
      </c>
      <c r="D14" s="12">
        <v>0.5</v>
      </c>
      <c r="E14" s="8" t="inlineStr">
        <is>
          <t xml:space="preserve">Included</t>
        </is>
      </c>
      <c r="F14" s="18">
        <f>IF(D14="",0,IF(E14="Extra",D14*SETUP!$B$14,0))</f>
      </c>
      <c r="G14" s="9"/>
    </row>
    <row r="15">
      <c r="A15" s="14">
        <v>46283</v>
      </c>
      <c r="B15" s="9" t="inlineStr">
        <is>
          <t xml:space="preserve">Product photography retouching</t>
        </is>
      </c>
      <c r="C15" s="9" t="inlineStr">
        <is>
          <t xml:space="preserve">Twelve images</t>
        </is>
      </c>
      <c r="D15" s="12">
        <v>1</v>
      </c>
      <c r="E15" s="8" t="inlineStr">
        <is>
          <t xml:space="preserve">Included</t>
        </is>
      </c>
      <c r="F15" s="18">
        <f>IF(D15="",0,IF(E15="Extra",D15*SETUP!$B$14,0))</f>
      </c>
      <c r="G15" s="9"/>
    </row>
    <row r="16">
      <c r="A16" s="14"/>
      <c r="B16" s="9"/>
      <c r="C16" s="9"/>
      <c r="D16" s="12"/>
      <c r="E16" s="8"/>
      <c r="F16" s="18">
        <f>IF(D16="",0,IF(E16="Extra",D16*SETUP!$B$14,0))</f>
      </c>
      <c r="G16" s="9"/>
    </row>
    <row r="17">
      <c r="A17" s="14"/>
      <c r="B17" s="9"/>
      <c r="C17" s="9"/>
      <c r="D17" s="12"/>
      <c r="E17" s="8"/>
      <c r="F17" s="18">
        <f>IF(D17="",0,IF(E17="Extra",D17*SETUP!$B$14,0))</f>
      </c>
      <c r="G17" s="9"/>
    </row>
    <row r="18">
      <c r="A18" s="14"/>
      <c r="B18" s="9"/>
      <c r="C18" s="9"/>
      <c r="D18" s="12"/>
      <c r="E18" s="8"/>
      <c r="F18" s="18">
        <f>IF(D18="",0,IF(E18="Extra",D18*SETUP!$B$14,0))</f>
      </c>
      <c r="G18" s="9"/>
    </row>
    <row r="19">
      <c r="A19" s="14"/>
      <c r="B19" s="9"/>
      <c r="C19" s="9"/>
      <c r="D19" s="12"/>
      <c r="E19" s="8"/>
      <c r="F19" s="18">
        <f>IF(D19="",0,IF(E19="Extra",D19*SETUP!$B$14,0))</f>
      </c>
      <c r="G19" s="9"/>
    </row>
    <row r="20">
      <c r="A20" s="14"/>
      <c r="B20" s="9"/>
      <c r="C20" s="9"/>
      <c r="D20" s="12"/>
      <c r="E20" s="8"/>
      <c r="F20" s="18">
        <f>IF(D20="",0,IF(E20="Extra",D20*SETUP!$B$14,0))</f>
      </c>
      <c r="G20" s="9"/>
    </row>
    <row r="21">
      <c r="A21" s="14"/>
      <c r="B21" s="9"/>
      <c r="C21" s="9"/>
      <c r="D21" s="12"/>
      <c r="E21" s="8"/>
      <c r="F21" s="18">
        <f>IF(D21="",0,IF(E21="Extra",D21*SETUP!$B$14,0))</f>
      </c>
      <c r="G21" s="9"/>
    </row>
    <row r="22">
      <c r="A22" s="14"/>
      <c r="B22" s="9"/>
      <c r="C22" s="9"/>
      <c r="D22" s="12"/>
      <c r="E22" s="8"/>
      <c r="F22" s="18">
        <f>IF(D22="",0,IF(E22="Extra",D22*SETUP!$B$14,0))</f>
      </c>
      <c r="G22" s="9"/>
    </row>
    <row r="23">
      <c r="A23" s="14"/>
      <c r="B23" s="9"/>
      <c r="C23" s="9"/>
      <c r="D23" s="12"/>
      <c r="E23" s="8"/>
      <c r="F23" s="18">
        <f>IF(D23="",0,IF(E23="Extra",D23*SETUP!$B$14,0))</f>
      </c>
      <c r="G23" s="9"/>
    </row>
    <row r="24">
      <c r="A24" s="14"/>
      <c r="B24" s="9"/>
      <c r="C24" s="9"/>
      <c r="D24" s="12"/>
      <c r="E24" s="8"/>
      <c r="F24" s="18">
        <f>IF(D24="",0,IF(E24="Extra",D24*SETUP!$B$14,0))</f>
      </c>
      <c r="G24" s="9"/>
    </row>
    <row r="25">
      <c r="A25" s="14"/>
      <c r="B25" s="9"/>
      <c r="C25" s="9"/>
      <c r="D25" s="12"/>
      <c r="E25" s="8"/>
      <c r="F25" s="18">
        <f>IF(D25="",0,IF(E25="Extra",D25*SETUP!$B$14,0))</f>
      </c>
      <c r="G25" s="9"/>
    </row>
    <row r="26">
      <c r="A26" s="14"/>
      <c r="B26" s="9"/>
      <c r="C26" s="9"/>
      <c r="D26" s="12"/>
      <c r="E26" s="8"/>
      <c r="F26" s="18">
        <f>IF(D26="",0,IF(E26="Extra",D26*SETUP!$B$14,0))</f>
      </c>
      <c r="G26" s="9"/>
    </row>
    <row r="27">
      <c r="A27" s="14"/>
      <c r="B27" s="9"/>
      <c r="C27" s="9"/>
      <c r="D27" s="12"/>
      <c r="E27" s="8"/>
      <c r="F27" s="18">
        <f>IF(D27="",0,IF(E27="Extra",D27*SETUP!$B$14,0))</f>
      </c>
      <c r="G27" s="9"/>
    </row>
    <row r="28">
      <c r="A28" s="14"/>
      <c r="B28" s="9"/>
      <c r="C28" s="9"/>
      <c r="D28" s="12"/>
      <c r="E28" s="8"/>
      <c r="F28" s="18">
        <f>IF(D28="",0,IF(E28="Extra",D28*SETUP!$B$14,0))</f>
      </c>
      <c r="G28" s="9"/>
    </row>
    <row r="29">
      <c r="A29" s="14"/>
      <c r="B29" s="9"/>
      <c r="C29" s="9"/>
      <c r="D29" s="12"/>
      <c r="E29" s="8"/>
      <c r="F29" s="18">
        <f>IF(D29="",0,IF(E29="Extra",D29*SETUP!$B$14,0))</f>
      </c>
      <c r="G29" s="9"/>
    </row>
    <row r="30">
      <c r="A30" s="14"/>
      <c r="B30" s="9"/>
      <c r="C30" s="9"/>
      <c r="D30" s="12"/>
      <c r="E30" s="8"/>
      <c r="F30" s="18">
        <f>IF(D30="",0,IF(E30="Extra",D30*SETUP!$B$14,0))</f>
      </c>
      <c r="G30" s="9"/>
    </row>
    <row r="31">
      <c r="A31" s="14"/>
      <c r="B31" s="9"/>
      <c r="C31" s="9"/>
      <c r="D31" s="12"/>
      <c r="E31" s="8"/>
      <c r="F31" s="18">
        <f>IF(D31="",0,IF(E31="Extra",D31*SETUP!$B$14,0))</f>
      </c>
      <c r="G31" s="9"/>
    </row>
    <row r="32">
      <c r="A32" s="14"/>
      <c r="B32" s="9"/>
      <c r="C32" s="9"/>
      <c r="D32" s="12"/>
      <c r="E32" s="8"/>
      <c r="F32" s="18">
        <f>IF(D32="",0,IF(E32="Extra",D32*SETUP!$B$14,0))</f>
      </c>
      <c r="G32" s="9"/>
    </row>
    <row r="33">
      <c r="A33" s="14"/>
      <c r="B33" s="9"/>
      <c r="C33" s="9"/>
      <c r="D33" s="12"/>
      <c r="E33" s="8"/>
      <c r="F33" s="18">
        <f>IF(D33="",0,IF(E33="Extra",D33*SETUP!$B$14,0))</f>
      </c>
      <c r="G33" s="9"/>
    </row>
    <row r="34">
      <c r="A34" s="14"/>
      <c r="B34" s="9"/>
      <c r="C34" s="9"/>
      <c r="D34" s="12"/>
      <c r="E34" s="8"/>
      <c r="F34" s="18">
        <f>IF(D34="",0,IF(E34="Extra",D34*SETUP!$B$14,0))</f>
      </c>
      <c r="G34" s="9"/>
    </row>
    <row r="35">
      <c r="A35" s="14"/>
      <c r="B35" s="9"/>
      <c r="C35" s="9"/>
      <c r="D35" s="12"/>
      <c r="E35" s="8"/>
      <c r="F35" s="18">
        <f>IF(D35="",0,IF(E35="Extra",D35*SETUP!$B$14,0))</f>
      </c>
      <c r="G35" s="9"/>
    </row>
    <row r="36">
      <c r="A36" s="14"/>
      <c r="B36" s="9"/>
      <c r="C36" s="9"/>
      <c r="D36" s="12"/>
      <c r="E36" s="8"/>
      <c r="F36" s="18">
        <f>IF(D36="",0,IF(E36="Extra",D36*SETUP!$B$14,0))</f>
      </c>
      <c r="G36" s="9"/>
    </row>
    <row r="37">
      <c r="A37" s="14"/>
      <c r="B37" s="9"/>
      <c r="C37" s="9"/>
      <c r="D37" s="12"/>
      <c r="E37" s="8"/>
      <c r="F37" s="18">
        <f>IF(D37="",0,IF(E37="Extra",D37*SETUP!$B$14,0))</f>
      </c>
      <c r="G37" s="9"/>
    </row>
    <row r="38">
      <c r="A38" s="14"/>
      <c r="B38" s="9"/>
      <c r="C38" s="9"/>
      <c r="D38" s="12"/>
      <c r="E38" s="8"/>
      <c r="F38" s="18">
        <f>IF(D38="",0,IF(E38="Extra",D38*SETUP!$B$14,0))</f>
      </c>
      <c r="G38" s="9"/>
    </row>
    <row r="39">
      <c r="A39" s="14"/>
      <c r="B39" s="9"/>
      <c r="C39" s="9"/>
      <c r="D39" s="12"/>
      <c r="E39" s="8"/>
      <c r="F39" s="18">
        <f>IF(D39="",0,IF(E39="Extra",D39*SETUP!$B$14,0))</f>
      </c>
      <c r="G39" s="9"/>
    </row>
    <row r="40">
      <c r="A40" s="14"/>
      <c r="B40" s="9"/>
      <c r="C40" s="9"/>
      <c r="D40" s="12"/>
      <c r="E40" s="8"/>
      <c r="F40" s="18">
        <f>IF(D40="",0,IF(E40="Extra",D40*SETUP!$B$14,0))</f>
      </c>
      <c r="G40" s="9"/>
    </row>
    <row r="41">
      <c r="A41" s="14"/>
      <c r="B41" s="9"/>
      <c r="C41" s="9"/>
      <c r="D41" s="12"/>
      <c r="E41" s="8"/>
      <c r="F41" s="18">
        <f>IF(D41="",0,IF(E41="Extra",D41*SETUP!$B$14,0))</f>
      </c>
      <c r="G41" s="9"/>
    </row>
    <row r="42">
      <c r="A42" s="14"/>
      <c r="B42" s="9"/>
      <c r="C42" s="9"/>
      <c r="D42" s="12"/>
      <c r="E42" s="8"/>
      <c r="F42" s="18">
        <f>IF(D42="",0,IF(E42="Extra",D42*SETUP!$B$14,0))</f>
      </c>
      <c r="G42" s="9"/>
    </row>
    <row r="43">
      <c r="A43" s="14"/>
      <c r="B43" s="9"/>
      <c r="C43" s="9"/>
      <c r="D43" s="12"/>
      <c r="E43" s="8"/>
      <c r="F43" s="18">
        <f>IF(D43="",0,IF(E43="Extra",D43*SETUP!$B$14,0))</f>
      </c>
      <c r="G43" s="9"/>
    </row>
    <row r="44">
      <c r="A44" s="14"/>
      <c r="B44" s="9"/>
      <c r="C44" s="9"/>
      <c r="D44" s="12"/>
      <c r="E44" s="8"/>
      <c r="F44" s="18">
        <f>IF(D44="",0,IF(E44="Extra",D44*SETUP!$B$14,0))</f>
      </c>
      <c r="G44" s="9"/>
    </row>
    <row r="45">
      <c r="A45" s="14"/>
      <c r="B45" s="9"/>
      <c r="C45" s="9"/>
      <c r="D45" s="12"/>
      <c r="E45" s="8"/>
      <c r="F45" s="18">
        <f>IF(D45="",0,IF(E45="Extra",D45*SETUP!$B$14,0))</f>
      </c>
      <c r="G45" s="9"/>
    </row>
    <row r="46">
      <c r="A46" s="14"/>
      <c r="B46" s="9"/>
      <c r="C46" s="9"/>
      <c r="D46" s="12"/>
      <c r="E46" s="8"/>
      <c r="F46" s="18">
        <f>IF(D46="",0,IF(E46="Extra",D46*SETUP!$B$14,0))</f>
      </c>
      <c r="G46" s="9"/>
    </row>
    <row r="47">
      <c r="A47" s="14"/>
      <c r="B47" s="9"/>
      <c r="C47" s="9"/>
      <c r="D47" s="12"/>
      <c r="E47" s="8"/>
      <c r="F47" s="18">
        <f>IF(D47="",0,IF(E47="Extra",D47*SETUP!$B$14,0))</f>
      </c>
      <c r="G47" s="9"/>
    </row>
    <row r="48">
      <c r="A48" s="14"/>
      <c r="B48" s="9"/>
      <c r="C48" s="9"/>
      <c r="D48" s="12"/>
      <c r="E48" s="8"/>
      <c r="F48" s="18">
        <f>IF(D48="",0,IF(E48="Extra",D48*SETUP!$B$14,0))</f>
      </c>
      <c r="G48" s="9"/>
    </row>
    <row r="49">
      <c r="A49" s="14"/>
      <c r="B49" s="9"/>
      <c r="C49" s="9"/>
      <c r="D49" s="12"/>
      <c r="E49" s="8"/>
      <c r="F49" s="18">
        <f>IF(D49="",0,IF(E49="Extra",D49*SETUP!$B$14,0))</f>
      </c>
      <c r="G49" s="9"/>
    </row>
    <row r="51">
      <c r="A51" s="7" t="inlineStr">
        <is>
          <t xml:space="preserve">Total hours logged</t>
        </is>
      </c>
      <c r="D51" s="25">
        <f>SUM(D5:D49)</f>
      </c>
      <c r="F51" s="24">
        <f>SUM(F5:F49)</f>
      </c>
    </row>
    <row r="52">
      <c r="A52" s="6" t="inlineStr">
        <is>
          <t xml:space="preserve">Of which marked Extra</t>
        </is>
      </c>
      <c r="D52" s="20">
        <f>SUMIF(E5:E49,"Extra",D5:D49)</f>
      </c>
    </row>
  </sheetData>
  <mergeCells count="2">
    <mergeCell ref="A1:C1"/>
    <mergeCell ref="A2:D2"/>
  </mergeCells>
  <autoFilter ref="A4:G49"/>
  <dataValidations count="1">
    <dataValidation type="list" allowBlank="1" showInputMessage="1" showErrorMessage="1" sqref="E5:E49">
      <formula1>"Included,Extra"</formula1>
    </dataValidation>
  </dataValidations>
  <pageMargins left="0.5" right="0.5" top="0.6" bottom="0.6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32" customWidth="1"/>
    <col min="2" max="2" width="18" customWidth="1"/>
    <col min="3" max="3" width="52" customWidth="1"/>
  </cols>
  <sheetData>
    <row r="1">
      <c r="A1" s="1" t="inlineStr">
        <is>
          <t xml:space="preserve">RETAINER DASHBOARD</t>
        </is>
      </c>
    </row>
    <row r="2">
      <c r="A2" s="2">
        <f>SETUP!$B$5&amp;" · "&amp;SETUP!$B$6</f>
      </c>
    </row>
    <row r="4">
      <c r="A4" s="3" t="inlineStr">
        <is>
          <t xml:space="preserve">THE ALLOWANCE</t>
        </is>
      </c>
    </row>
    <row r="5">
      <c r="A5" s="7" t="inlineStr">
        <is>
          <t xml:space="preserve">Available hours</t>
        </is>
      </c>
      <c r="B5" s="20">
        <f>SETUP!$B$12+SETUP!$B$13</f>
      </c>
      <c r="C5" s="27" t="inlineStr">
        <is>
          <t xml:space="preserve">Included hours + hours rolled over</t>
        </is>
      </c>
    </row>
    <row r="6">
      <c r="A6" s="7" t="inlineStr">
        <is>
          <t xml:space="preserve">Used hours</t>
        </is>
      </c>
      <c r="B6" s="20">
        <f>ACTIVITY!$D$51</f>
      </c>
      <c r="C6" s="27" t="inlineStr">
        <is>
          <t xml:space="preserve">Every hour on the activity log</t>
        </is>
      </c>
    </row>
    <row r="7">
      <c r="A7" s="6" t="inlineStr">
        <is>
          <t xml:space="preserve">Remaining hours</t>
        </is>
      </c>
      <c r="B7" s="20">
        <f>B5-B6</f>
      </c>
      <c r="C7" s="27" t="inlineStr">
        <is>
          <t xml:space="preserve">Negative once the allowance is exceeded</t>
        </is>
      </c>
    </row>
    <row r="8">
      <c r="A8" s="6" t="inlineStr">
        <is>
          <t xml:space="preserve">Usage %</t>
        </is>
      </c>
      <c r="B8" s="19">
        <f>IFERROR(B6/B5,0)</f>
      </c>
      <c r="C8" s="27" t="inlineStr">
        <is>
          <t xml:space="preserve">Used ÷ available</t>
        </is>
      </c>
    </row>
    <row r="10">
      <c r="A10" s="3" t="inlineStr">
        <is>
          <t xml:space="preserve">OVERAGE</t>
        </is>
      </c>
    </row>
    <row r="11">
      <c r="A11" s="6" t="inlineStr">
        <is>
          <t xml:space="preserve">Overage hours</t>
        </is>
      </c>
      <c r="B11" s="20">
        <f>MAX(0,B6-B5)</f>
      </c>
      <c r="C11" s="27" t="inlineStr">
        <is>
          <t xml:space="preserve">Hours beyond the allowance, however they were marked</t>
        </is>
      </c>
    </row>
    <row r="12">
      <c r="A12" s="6" t="inlineStr">
        <is>
          <t xml:space="preserve">Overage value</t>
        </is>
      </c>
      <c r="B12" s="18">
        <f>B11*SETUP!$B$14</f>
      </c>
      <c r="C12" s="27" t="inlineStr">
        <is>
          <t xml:space="preserve">Overage hours × the overage rate</t>
        </is>
      </c>
    </row>
    <row r="13">
      <c r="A13" s="6" t="inlineStr">
        <is>
          <t xml:space="preserve">Marked as Extra on the log</t>
        </is>
      </c>
      <c r="B13" s="20">
        <f>ACTIVITY!$D$52</f>
      </c>
      <c r="C13" s="27" t="inlineStr">
        <is>
          <t xml:space="preserve">Out-of-scope work, whether or not the allowance was exhausted</t>
        </is>
      </c>
    </row>
    <row r="14">
      <c r="A14" s="6" t="inlineStr">
        <is>
          <t xml:space="preserve">Billable overage on the log</t>
        </is>
      </c>
      <c r="B14" s="18">
        <f>ACTIVITY!$F$51</f>
      </c>
      <c r="C14" s="27" t="inlineStr">
        <is>
          <t xml:space="preserve">Extra-marked hours × the overage rate</t>
        </is>
      </c>
    </row>
    <row r="16">
      <c r="A16" s="3" t="inlineStr">
        <is>
          <t xml:space="preserve">THE MONTH SO FAR</t>
        </is>
      </c>
    </row>
    <row r="17">
      <c r="A17" s="6" t="inlineStr">
        <is>
          <t xml:space="preserve">Days in period</t>
        </is>
      </c>
      <c r="B17" s="21">
        <f>SETUP!$B$8-SETUP!$B$7+1</f>
      </c>
      <c r="C17" s="27" t="inlineStr">
        <is>
          <t xml:space="preserve">Inclusive of both dates</t>
        </is>
      </c>
    </row>
    <row r="18">
      <c r="A18" s="6" t="inlineStr">
        <is>
          <t xml:space="preserve">Days elapsed</t>
        </is>
      </c>
      <c r="B18" s="16">
        <v>18</v>
      </c>
      <c r="C18" s="27" t="inlineStr">
        <is>
          <t xml:space="preserve">Type the day of the period you are on, or replace with =TODAY()-SETUP.B7+1</t>
        </is>
      </c>
    </row>
    <row r="19">
      <c r="A19" s="6" t="inlineStr">
        <is>
          <t xml:space="preserve">Period elapsed %</t>
        </is>
      </c>
      <c r="B19" s="19">
        <f>IFERROR(B18/B17,0)</f>
      </c>
      <c r="C19" s="27" t="inlineStr">
        <is>
          <t xml:space="preserve">How far through the month you are</t>
        </is>
      </c>
    </row>
    <row r="20">
      <c r="A20" s="7" t="inlineStr">
        <is>
          <t xml:space="preserve">Projected month-end usage</t>
        </is>
      </c>
      <c r="B20" s="20">
        <f>IFERROR(B6/B18*B17,0)</f>
      </c>
      <c r="C20" s="27" t="inlineStr">
        <is>
          <t xml:space="preserve">Used ÷ days elapsed × days in period</t>
        </is>
      </c>
    </row>
    <row r="21">
      <c r="A21" s="6" t="inlineStr">
        <is>
          <t xml:space="preserve">Projected overage</t>
        </is>
      </c>
      <c r="B21" s="20">
        <f>MAX(0,B20-B5)</f>
      </c>
      <c r="C21" s="27" t="inlineStr">
        <is>
          <t xml:space="preserve">How far past the allowance this pace lands</t>
        </is>
      </c>
    </row>
    <row r="23">
      <c r="A23" s="3" t="inlineStr">
        <is>
          <t xml:space="preserve">STATUS</t>
        </is>
      </c>
    </row>
    <row r="24">
      <c r="A24" s="7" t="inlineStr">
        <is>
          <t xml:space="preserve">Status</t>
        </is>
      </c>
      <c r="B24" s="30">
        <f>IF(B6&gt;B5,"OVER",IF(B8&gt;=SETUP!$B$15,"AT RISK",IF(B20&gt;B5,"WATCH","ON TRACK")))</f>
      </c>
      <c r="C24" s="27" t="inlineStr">
        <is>
          <t xml:space="preserve">OVER: allowance already exceeded · AT RISK: past the warning threshold · WATCH: this pace exceeds the allowance · ON TRACK: it does not</t>
        </is>
      </c>
    </row>
    <row r="26">
      <c r="A26" s="3" t="inlineStr">
        <is>
          <t xml:space="preserve">VALUE</t>
        </is>
      </c>
    </row>
    <row r="27">
      <c r="A27" s="6" t="inlineStr">
        <is>
          <t xml:space="preserve">Monthly fee</t>
        </is>
      </c>
      <c r="B27" s="18">
        <f>SETUP!$B$11</f>
      </c>
    </row>
    <row r="28">
      <c r="A28" s="7" t="inlineStr">
        <is>
          <t xml:space="preserve">Effective hourly rate</t>
        </is>
      </c>
      <c r="B28" s="18">
        <f>IFERROR(SETUP!$B$11/B6,0)</f>
      </c>
      <c r="C28" s="27" t="inlineStr">
        <is>
          <t xml:space="preserve">Monthly fee ÷ hours actually used. Rises in a quiet month, falls in a busy one.</t>
        </is>
      </c>
    </row>
    <row r="29">
      <c r="A29" s="6" t="inlineStr">
        <is>
          <t xml:space="preserve">Total invoiceable this period</t>
        </is>
      </c>
      <c r="B29" s="26">
        <f>SETUP!$B$11+ACTIVITY!$F$51</f>
      </c>
      <c r="C29" s="27" t="inlineStr">
        <is>
          <t xml:space="preserve">Retainer plus billable overage</t>
        </is>
      </c>
    </row>
  </sheetData>
  <mergeCells count="7">
    <mergeCell ref="A1:C1"/>
    <mergeCell ref="A2:C2"/>
    <mergeCell ref="A4:C4"/>
    <mergeCell ref="A10:C10"/>
    <mergeCell ref="A16:C16"/>
    <mergeCell ref="A23:C23"/>
    <mergeCell ref="A26:C26"/>
  </mergeCells>
  <pageMargins left="0.5" right="0.5" top="0.6" bottom="0.6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Freshlance Template Generator</Application>
  <Company>Freshlance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Retainer Hours Tracker</dc:title>
  <dc:subject>Burn-down for a monthly retainer: included hours, rollover, usage, projected month-end position, overage value and effective rate.</dc:subject>
  <dc:creator>Freshlance</dc:creator>
  <cp:keywords>freelance template, retainer-hours-tracker</cp:keywords>
  <cp:version>1.0</cp:version>
  <dcterms:created xsi:type="dcterms:W3CDTF">2026-09-21T00:00:00Z</dcterms:created>
  <dcterms:modified xsi:type="dcterms:W3CDTF">2026-09-21T00:00:00Z</dcterms:modified>
</cp:coreProperties>
</file>