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TINGS" sheetId="1" r:id="rId1"/>
    <sheet name="PROJECTS" sheetId="2" r:id="rId2"/>
    <sheet name="PLAN" sheetId="3" r:id="rId3"/>
    <sheet name="PLANNER" sheetId="4" r:id="rId4"/>
  </sheets>
  <definedNames>
    <definedName name="_xlnm.Print_Area" localSheetId="0">'SETTINGS'!A1:C23</definedName>
    <definedName name="_xlnm.Print_Area" localSheetId="1">'PROJECTS'!A1:J18</definedName>
    <definedName name="_xlnm.Print_Area" localSheetId="2">'PLAN'!A1:J16</definedName>
    <definedName name="_xlnm.Print_Area" localSheetId="3">'PLANNER'!A1:C18</definedName>
  </definedNames>
  <calcPr fullCalcOnLoad="1"/>
</workbook>
</file>

<file path=xl/styles.xml><?xml version="1.0" encoding="utf-8"?>
<styleSheet xmlns="http://schemas.openxmlformats.org/spreadsheetml/2006/main">
  <numFmts count="9">
    <numFmt numFmtId="164" formatCode="@"/>
    <numFmt numFmtId="165" formatCode="&quot;$&quot;#,##0.00"/>
    <numFmt numFmtId="166" formatCode="&quot;$&quot;#,##0"/>
    <numFmt numFmtId="167" formatCode="0.0%"/>
    <numFmt numFmtId="168" formatCode="0.00"/>
    <numFmt numFmtId="169" formatCode="0.00"/>
    <numFmt numFmtId="170" formatCode="YYYY-MM-DD"/>
    <numFmt numFmtId="171" formatCode="HH:MM"/>
    <numFmt numFmtId="172" formatCode="0"/>
  </numFmts>
  <fonts count="11">
    <font>
      <sz val="10"/>
      <color rgb="FF17211F"/>
      <name val="Calibri"/>
    </font>
    <font>
      <sz val="15"/>
      <b/>
      <color rgb="FF043C32"/>
      <name val="Calibri"/>
    </font>
    <font>
      <sz val="10"/>
      <color rgb="FF6B736F"/>
      <name val="Calibri"/>
    </font>
    <font>
      <sz val="11"/>
      <b/>
      <color rgb="FF043C32"/>
      <name val="Calibri"/>
    </font>
    <font>
      <sz val="10"/>
      <b/>
      <color rgb="FFFFFFFF"/>
      <name val="Calibri"/>
    </font>
    <font>
      <sz val="10"/>
      <b/>
      <color rgb="FF17211F"/>
      <name val="Calibri"/>
    </font>
    <font>
      <sz val="11"/>
      <b/>
      <color rgb="FF17211F"/>
      <name val="Calibri"/>
    </font>
    <font>
      <sz val="12"/>
      <b/>
      <color rgb="FF043C32"/>
      <name val="Calibri"/>
    </font>
    <font>
      <sz val="9"/>
      <color rgb="FF6B736F"/>
      <name val="Calibri"/>
    </font>
    <font>
      <sz val="10"/>
      <b/>
      <color rgb="FF2E7D52"/>
      <name val="Calibri"/>
    </font>
    <font>
      <sz val="10"/>
      <b/>
      <color rgb="FF8A5A0B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1F3F1"/>
        <bgColor indexed="64"/>
      </patternFill>
    </fill>
    <fill>
      <patternFill patternType="solid">
        <fgColor rgb="FF043C32"/>
        <bgColor indexed="64"/>
      </patternFill>
    </fill>
    <fill>
      <patternFill patternType="solid">
        <fgColor rgb="FFFFFDF2"/>
        <bgColor indexed="64"/>
      </patternFill>
    </fill>
    <fill>
      <patternFill patternType="solid">
        <fgColor rgb="FFF4F7F4"/>
        <bgColor indexed="64"/>
      </patternFill>
    </fill>
    <fill>
      <patternFill patternType="solid">
        <fgColor rgb="FFDDF7D0"/>
        <bgColor indexed="64"/>
      </patternFill>
    </fill>
    <fill>
      <patternFill patternType="solid">
        <fgColor rgb="FFFFF0C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FE4E0"/>
      </bottom>
      <diagonal/>
    </border>
    <border>
      <left style="thin">
        <color rgb="FFDFE4E0"/>
      </left>
      <right style="thin">
        <color rgb="FFDFE4E0"/>
      </right>
      <top style="thin">
        <color rgb="FFDFE4E0"/>
      </top>
      <bottom style="thin">
        <color rgb="FFDFE4E0"/>
      </bottom>
      <diagonal/>
    </border>
    <border>
      <left/>
      <right/>
      <top style="thin">
        <color rgb="FFDFE4E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NumberFormat="1" applyAlignment="1">
      <alignment horizontal="left" vertical="center"/>
    </xf>
    <xf numFmtId="0" fontId="2" fillId="0" borderId="0" xfId="0" applyFont="1" applyFill="1" applyBorder="1" applyNumberFormat="1" applyAlignment="1">
      <alignment horizontal="left" vertical="center"/>
    </xf>
    <xf numFmtId="0" fontId="3" fillId="2" borderId="1" xfId="0" applyFont="1" applyFill="1" applyBorder="1" applyNumberFormat="1" applyAlignment="1">
      <alignment horizontal="left" vertical="center"/>
    </xf>
    <xf numFmtId="0" fontId="4" fillId="3" borderId="2" xfId="0" applyFont="1" applyFill="1" applyBorder="1" applyNumberFormat="1" applyAlignment="1">
      <alignment horizontal="left" vertical="center" wrapText="1"/>
    </xf>
    <xf numFmtId="0" fontId="4" fillId="3" borderId="2" xfId="0" applyFont="1" applyFill="1" applyBorder="1" applyNumberFormat="1" applyAlignment="1">
      <alignment horizontal="right" vertical="center" wrapText="1"/>
    </xf>
    <xf numFmtId="0" fontId="2" fillId="0" borderId="0" xfId="0" applyFont="1" applyFill="1" applyBorder="1" applyNumberFormat="1" applyAlignment="1">
      <alignment horizontal="left" vertical="center"/>
    </xf>
    <xf numFmtId="0" fontId="5" fillId="0" borderId="0" xfId="0" applyFont="1" applyFill="1" applyBorder="1" applyNumberFormat="1" applyAlignment="1">
      <alignment horizontal="left" vertical="center"/>
    </xf>
    <xf numFmtId="0" fontId="0" fillId="4" borderId="2" xfId="0" applyFont="1" applyFill="1" applyBorder="1" applyNumberFormat="1" applyAlignment="1">
      <alignment horizontal="left" vertical="center"/>
    </xf>
    <xf numFmtId="164" fontId="0" fillId="4" borderId="2" xfId="0" applyFont="1" applyFill="1" applyBorder="1" applyNumberFormat="1" applyAlignment="1">
      <alignment horizontal="left" vertical="center"/>
    </xf>
    <xf numFmtId="165" fontId="0" fillId="4" borderId="2" xfId="0" applyFont="1" applyFill="1" applyBorder="1" applyNumberFormat="1" applyAlignment="1">
      <alignment horizontal="right" vertical="center"/>
    </xf>
    <xf numFmtId="167" fontId="0" fillId="4" borderId="2" xfId="0" applyFont="1" applyFill="1" applyBorder="1" applyNumberFormat="1" applyAlignment="1">
      <alignment horizontal="right" vertical="center"/>
    </xf>
    <xf numFmtId="168" fontId="0" fillId="4" borderId="2" xfId="0" applyFont="1" applyFill="1" applyBorder="1" applyNumberFormat="1" applyAlignment="1">
      <alignment horizontal="right" vertical="center"/>
    </xf>
    <xf numFmtId="169" fontId="0" fillId="4" borderId="2" xfId="0" applyFont="1" applyFill="1" applyBorder="1" applyNumberFormat="1" applyAlignment="1">
      <alignment horizontal="right" vertical="center"/>
    </xf>
    <xf numFmtId="170" fontId="0" fillId="4" borderId="2" xfId="0" applyFont="1" applyFill="1" applyBorder="1" applyNumberFormat="1" applyAlignment="1">
      <alignment horizontal="right" vertical="center"/>
    </xf>
    <xf numFmtId="171" fontId="0" fillId="4" borderId="2" xfId="0" applyFont="1" applyFill="1" applyBorder="1" applyNumberFormat="1" applyAlignment="1">
      <alignment horizontal="right" vertical="center"/>
    </xf>
    <xf numFmtId="172" fontId="0" fillId="4" borderId="2" xfId="0" applyFont="1" applyFill="1" applyBorder="1" applyNumberFormat="1" applyAlignment="1">
      <alignment horizontal="right" vertical="center"/>
    </xf>
    <xf numFmtId="0" fontId="0" fillId="5" borderId="2" xfId="0" applyFont="1" applyFill="1" applyBorder="1" applyNumberFormat="1" applyAlignment="1">
      <alignment horizontal="left" vertical="center"/>
    </xf>
    <xf numFmtId="165" fontId="0" fillId="5" borderId="2" xfId="0" applyFont="1" applyFill="1" applyBorder="1" applyNumberFormat="1" applyAlignment="1">
      <alignment horizontal="right" vertical="center"/>
    </xf>
    <xf numFmtId="167" fontId="0" fillId="5" borderId="2" xfId="0" applyFont="1" applyFill="1" applyBorder="1" applyNumberFormat="1" applyAlignment="1">
      <alignment horizontal="right" vertical="center"/>
    </xf>
    <xf numFmtId="168" fontId="0" fillId="5" borderId="2" xfId="0" applyFont="1" applyFill="1" applyBorder="1" applyNumberFormat="1" applyAlignment="1">
      <alignment horizontal="right" vertical="center"/>
    </xf>
    <xf numFmtId="172" fontId="0" fillId="5" borderId="2" xfId="0" applyFont="1" applyFill="1" applyBorder="1" applyNumberFormat="1" applyAlignment="1">
      <alignment horizontal="right" vertical="center"/>
    </xf>
    <xf numFmtId="170" fontId="0" fillId="5" borderId="2" xfId="0" applyFont="1" applyFill="1" applyBorder="1" applyNumberFormat="1" applyAlignment="1">
      <alignment horizontal="right" vertical="center"/>
    </xf>
    <xf numFmtId="0" fontId="6" fillId="0" borderId="3" xfId="0" applyFont="1" applyFill="1" applyBorder="1" applyNumberFormat="1" applyAlignment="1">
      <alignment horizontal="left" vertical="center"/>
    </xf>
    <xf numFmtId="165" fontId="3" fillId="0" borderId="3" xfId="0" applyFont="1" applyFill="1" applyBorder="1" applyNumberFormat="1" applyAlignment="1">
      <alignment horizontal="right" vertical="center"/>
    </xf>
    <xf numFmtId="168" fontId="6" fillId="0" borderId="3" xfId="0" applyFont="1" applyFill="1" applyBorder="1" applyNumberFormat="1" applyAlignment="1">
      <alignment horizontal="right" vertical="center"/>
    </xf>
    <xf numFmtId="165" fontId="7" fillId="2" borderId="2" xfId="0" applyFont="1" applyFill="1" applyBorder="1" applyNumberFormat="1" applyAlignment="1">
      <alignment horizontal="right" vertical="center"/>
    </xf>
    <xf numFmtId="0" fontId="8" fillId="0" borderId="0" xfId="0" applyFont="1" applyFill="1" applyBorder="1" applyNumberFormat="1" applyAlignment="1">
      <alignment horizontal="left" vertical="center" wrapText="1"/>
    </xf>
    <xf numFmtId="0" fontId="9" fillId="6" borderId="2" xfId="0" applyFont="1" applyFill="1" applyBorder="1" applyNumberFormat="1" applyAlignment="1">
      <alignment horizontal="center" vertical="center"/>
    </xf>
    <xf numFmtId="0" fontId="10" fillId="7" borderId="2" xfId="0" applyFont="1" applyFill="1" applyBorder="1" applyNumberFormat="1" applyAlignment="1">
      <alignment horizontal="center" vertical="center"/>
    </xf>
    <xf numFmtId="0" fontId="5" fillId="5" borderId="2" xfId="0" applyFont="1" applyFill="1" applyBorder="1" applyNumberForma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34" customWidth="1"/>
    <col min="2" max="2" width="16" customWidth="1"/>
    <col min="3" max="3" width="56" customWidth="1"/>
  </cols>
  <sheetData>
    <row r="1">
      <c r="A1" s="1" t="inlineStr">
        <is>
          <t xml:space="preserve">CAPACITY SETTINGS</t>
        </is>
      </c>
    </row>
    <row r="2">
      <c r="A2" s="2" t="inlineStr">
        <is>
          <t xml:space="preserve">Be honest here. A plan built on an optimistic week is not a plan.</t>
        </is>
      </c>
    </row>
    <row r="4">
      <c r="A4" s="3" t="inlineStr">
        <is>
          <t xml:space="preserve">YOUR WEEK</t>
        </is>
      </c>
    </row>
    <row r="5">
      <c r="A5" s="6" t="inlineStr">
        <is>
          <t xml:space="preserve">Weekly working hours</t>
        </is>
      </c>
      <c r="B5" s="12">
        <v>40</v>
      </c>
      <c r="C5" s="27" t="inlineStr">
        <is>
          <t xml:space="preserve">Hours you are at work, not hours you can sell</t>
        </is>
      </c>
    </row>
    <row r="6">
      <c r="A6" s="6" t="inlineStr">
        <is>
          <t xml:space="preserve">Target billable %</t>
        </is>
      </c>
      <c r="B6" s="11">
        <v>0.75</v>
      </c>
      <c r="C6" s="27" t="inlineStr">
        <is>
          <t xml:space="preserve">The share of working time that can be client work</t>
        </is>
      </c>
    </row>
    <row r="8">
      <c r="A8" s="3" t="inlineStr">
        <is>
          <t xml:space="preserve">WHAT COMES OUT OF IT</t>
        </is>
      </c>
    </row>
    <row r="9">
      <c r="A9" s="6" t="inlineStr">
        <is>
          <t xml:space="preserve">Admin hours per week</t>
        </is>
      </c>
      <c r="B9" s="12">
        <v>4</v>
      </c>
      <c r="C9" s="27" t="inlineStr">
        <is>
          <t xml:space="preserve">Invoicing, bookkeeping, email, filing</t>
        </is>
      </c>
    </row>
    <row r="10">
      <c r="A10" s="6" t="inlineStr">
        <is>
          <t xml:space="preserve">Sales hours per week</t>
        </is>
      </c>
      <c r="B10" s="12">
        <v>2</v>
      </c>
      <c r="C10" s="27" t="inlineStr">
        <is>
          <t xml:space="preserve">Proposals, enquiries, calls that are not billable</t>
        </is>
      </c>
    </row>
    <row r="11">
      <c r="A11" s="6" t="inlineStr">
        <is>
          <t xml:space="preserve">Recurring meetings per week</t>
        </is>
      </c>
      <c r="B11" s="12">
        <v>1.5</v>
      </c>
      <c r="C11" s="27" t="inlineStr">
        <is>
          <t xml:space="preserve">Standing calls you cannot move</t>
        </is>
      </c>
    </row>
    <row r="12">
      <c r="A12" s="6" t="inlineStr">
        <is>
          <t xml:space="preserve">Buffer %</t>
        </is>
      </c>
      <c r="B12" s="11">
        <v>0.1</v>
      </c>
      <c r="C12" s="27" t="inlineStr">
        <is>
          <t xml:space="preserve">For everything not on any list. Do not set it to zero.</t>
        </is>
      </c>
    </row>
    <row r="14">
      <c r="A14" s="3" t="inlineStr">
        <is>
          <t xml:space="preserve">PLANNING</t>
        </is>
      </c>
    </row>
    <row r="15">
      <c r="A15" s="6" t="inlineStr">
        <is>
          <t xml:space="preserve">Working days per week</t>
        </is>
      </c>
      <c r="B15" s="16">
        <v>5</v>
      </c>
    </row>
    <row r="16">
      <c r="A16" s="6" t="inlineStr">
        <is>
          <t xml:space="preserve">First week starting</t>
        </is>
      </c>
      <c r="B16" s="14">
        <v>46286</v>
      </c>
      <c r="C16" s="27" t="inlineStr">
        <is>
          <t xml:space="preserve">A Monday. Week 1 of the plan below.</t>
        </is>
      </c>
    </row>
    <row r="17">
      <c r="A17" s="6" t="inlineStr">
        <is>
          <t xml:space="preserve">Planning horizon (weeks)</t>
        </is>
      </c>
      <c r="B17" s="16">
        <v>12</v>
      </c>
    </row>
    <row r="19">
      <c r="A19" s="3" t="inlineStr">
        <is>
          <t xml:space="preserve">THE RESULT</t>
        </is>
      </c>
    </row>
    <row r="20">
      <c r="A20" s="7" t="inlineStr">
        <is>
          <t xml:space="preserve">Base billable capacity</t>
        </is>
      </c>
      <c r="B20" s="20">
        <f>B5*B6</f>
      </c>
      <c r="C20" s="27" t="inlineStr">
        <is>
          <t xml:space="preserve">Weekly hours × target billable %</t>
        </is>
      </c>
    </row>
    <row r="21">
      <c r="A21" s="6" t="inlineStr">
        <is>
          <t xml:space="preserve">Less recurring commitments</t>
        </is>
      </c>
      <c r="B21" s="20">
        <f>B20-B9-B10-B11</f>
      </c>
      <c r="C21" s="27" t="inlineStr">
        <is>
          <t xml:space="preserve">Base capacity − admin − sales − meetings</t>
        </is>
      </c>
    </row>
    <row r="22">
      <c r="A22" s="7" t="inlineStr">
        <is>
          <t xml:space="preserve">ADJUSTED WEEKLY CAPACITY</t>
        </is>
      </c>
      <c r="B22" s="26">
        <f>MAX(0,B21*(1-B12))</f>
      </c>
      <c r="C22" s="27" t="inlineStr">
        <is>
          <t xml:space="preserve">What is left after the buffer. This is the number the weekly plan is measured against.</t>
        </is>
      </c>
    </row>
    <row r="23">
      <c r="A23" s="6" t="inlineStr">
        <is>
          <t xml:space="preserve">Hours per working day</t>
        </is>
      </c>
      <c r="B23" s="20">
        <f>IFERROR(B22/B15,0)</f>
      </c>
      <c r="C23" s="27" t="inlineStr">
        <is>
          <t xml:space="preserve">Adjusted capacity ÷ working days</t>
        </is>
      </c>
    </row>
  </sheetData>
  <mergeCells count="13">
    <mergeCell ref="A1:C1"/>
    <mergeCell ref="A2:C2"/>
    <mergeCell ref="A4:C4"/>
    <mergeCell ref="C5:E5"/>
    <mergeCell ref="C6:E6"/>
    <mergeCell ref="A8:C8"/>
    <mergeCell ref="C9:E9"/>
    <mergeCell ref="C10:E10"/>
    <mergeCell ref="C11:E11"/>
    <mergeCell ref="C12:E12"/>
    <mergeCell ref="A14:C14"/>
    <mergeCell ref="C16:E16"/>
    <mergeCell ref="A19:C19"/>
  </mergeCells>
  <pageMargins left="0.5" right="0.5" top="0.6" bottom="0.6" header="0.3" footer="0.3"/>
  <pageSetup orientation="landscape" fitToWidth="1" fitToHeight="0" paperSize="9"/>
</worksheet>
</file>

<file path=xl/worksheets/sheet2.xml><?xml version="1.0" encoding="utf-8"?>
<worksheet xmlns="http://schemas.openxmlformats.org/spreadsheetml/2006/main">
  <sheetViews>
    <sheetView workbookViewId="0" showGridLines="0">
      <pane xSplit="0" ySplit="4" topLeftCell="A5" activePane="bottomRight" state="frozen"/>
    </sheetView>
  </sheetViews>
  <sheetFormatPr defaultRowHeight="15"/>
  <cols>
    <col min="1" max="1" width="24" customWidth="1"/>
    <col min="2" max="2" width="30" customWidth="1"/>
    <col min="3" max="3" width="13" customWidth="1"/>
    <col min="4" max="4" width="13" customWidth="1"/>
    <col min="5" max="5" width="14" customWidth="1"/>
    <col min="6" max="6" width="15" customWidth="1"/>
    <col min="7" max="7" width="15" customWidth="1"/>
    <col min="8" max="8" width="17" customWidth="1"/>
    <col min="9" max="9" width="11" customWidth="1"/>
    <col min="10" max="10" width="14" customWidth="1"/>
  </cols>
  <sheetData>
    <row r="1">
      <c r="A1" s="1" t="inlineStr">
        <is>
          <t xml:space="preserve">PROJECTS</t>
        </is>
      </c>
    </row>
    <row r="2">
      <c r="A2" s="2" t="inlineStr">
        <is>
          <t xml:space="preserve">Estimated minus completed is what still has to fit somewhere.</t>
        </is>
      </c>
    </row>
    <row r="4">
      <c r="A4" s="4" t="inlineStr">
        <is>
          <t xml:space="preserve">Client</t>
        </is>
      </c>
      <c r="B4" s="4" t="inlineStr">
        <is>
          <t xml:space="preserve">Project</t>
        </is>
      </c>
      <c r="C4" s="5" t="inlineStr">
        <is>
          <t xml:space="preserve">Start date</t>
        </is>
      </c>
      <c r="D4" s="5" t="inlineStr">
        <is>
          <t xml:space="preserve">Deadline</t>
        </is>
      </c>
      <c r="E4" s="5" t="inlineStr">
        <is>
          <t xml:space="preserve">Estimated h</t>
        </is>
      </c>
      <c r="F4" s="5" t="inlineStr">
        <is>
          <t xml:space="preserve">Completed h</t>
        </is>
      </c>
      <c r="G4" s="5" t="inlineStr">
        <is>
          <t xml:space="preserve">Remaining h</t>
        </is>
      </c>
      <c r="H4" s="5" t="inlineStr">
        <is>
          <t xml:space="preserve">Planned this week</t>
        </is>
      </c>
      <c r="I4" s="4" t="inlineStr">
        <is>
          <t xml:space="preserve">Priority</t>
        </is>
      </c>
      <c r="J4" s="4" t="inlineStr">
        <is>
          <t xml:space="preserve">Status</t>
        </is>
      </c>
    </row>
    <row r="5">
      <c r="A5" s="9" t="inlineStr">
        <is>
          <t xml:space="preserve">Northbeam Coffee Co.</t>
        </is>
      </c>
      <c r="B5" s="9" t="inlineStr">
        <is>
          <t xml:space="preserve">Website redesign</t>
        </is>
      </c>
      <c r="C5" s="14">
        <v>46272</v>
      </c>
      <c r="D5" s="14">
        <v>46339</v>
      </c>
      <c r="E5" s="12">
        <v>96</v>
      </c>
      <c r="F5" s="12">
        <v>34</v>
      </c>
      <c r="G5" s="20">
        <f>IF(E5="","",MAX(0,E5-F5))</f>
      </c>
      <c r="H5" s="12">
        <v>12</v>
      </c>
      <c r="I5" s="8" t="inlineStr">
        <is>
          <t xml:space="preserve">High</t>
        </is>
      </c>
      <c r="J5" s="8" t="inlineStr">
        <is>
          <t xml:space="preserve">Active</t>
        </is>
      </c>
    </row>
    <row r="6">
      <c r="A6" s="9" t="inlineStr">
        <is>
          <t xml:space="preserve">Harbourline Legal</t>
        </is>
      </c>
      <c r="B6" s="9" t="inlineStr">
        <is>
          <t xml:space="preserve">Brand refresh</t>
        </is>
      </c>
      <c r="C6" s="14">
        <v>46279</v>
      </c>
      <c r="D6" s="14">
        <v>46311</v>
      </c>
      <c r="E6" s="12">
        <v>40</v>
      </c>
      <c r="F6" s="12">
        <v>12</v>
      </c>
      <c r="G6" s="20">
        <f>IF(E6="","",MAX(0,E6-F6))</f>
      </c>
      <c r="H6" s="12">
        <v>8</v>
      </c>
      <c r="I6" s="8" t="inlineStr">
        <is>
          <t xml:space="preserve">High</t>
        </is>
      </c>
      <c r="J6" s="8" t="inlineStr">
        <is>
          <t xml:space="preserve">Active</t>
        </is>
      </c>
    </row>
    <row r="7">
      <c r="A7" s="9" t="inlineStr">
        <is>
          <t xml:space="preserve">Northbeam Coffee Co.</t>
        </is>
      </c>
      <c r="B7" s="9" t="inlineStr">
        <is>
          <t xml:space="preserve">Marketing retainer</t>
        </is>
      </c>
      <c r="C7" s="14">
        <v>46027</v>
      </c>
      <c r="D7" s="14">
        <v>46387</v>
      </c>
      <c r="E7" s="12">
        <v>300</v>
      </c>
      <c r="F7" s="12">
        <v>210</v>
      </c>
      <c r="G7" s="20">
        <f>IF(E7="","",MAX(0,E7-F7))</f>
      </c>
      <c r="H7" s="12">
        <v>6</v>
      </c>
      <c r="I7" s="8" t="inlineStr">
        <is>
          <t xml:space="preserve">Medium</t>
        </is>
      </c>
      <c r="J7" s="8" t="inlineStr">
        <is>
          <t xml:space="preserve">Retainer</t>
        </is>
      </c>
    </row>
    <row r="8">
      <c r="A8" s="9" t="inlineStr">
        <is>
          <t xml:space="preserve">Kestrel Software</t>
        </is>
      </c>
      <c r="B8" s="9" t="inlineStr">
        <is>
          <t xml:space="preserve">Design system audit</t>
        </is>
      </c>
      <c r="C8" s="14">
        <v>46300</v>
      </c>
      <c r="D8" s="14">
        <v>46325</v>
      </c>
      <c r="E8" s="12">
        <v>24</v>
      </c>
      <c r="F8" s="12">
        <v>0</v>
      </c>
      <c r="G8" s="20">
        <f>IF(E8="","",MAX(0,E8-F8))</f>
      </c>
      <c r="H8" s="12">
        <v>0</v>
      </c>
      <c r="I8" s="8" t="inlineStr">
        <is>
          <t xml:space="preserve">Medium</t>
        </is>
      </c>
      <c r="J8" s="8" t="inlineStr">
        <is>
          <t xml:space="preserve">Booked</t>
        </is>
      </c>
    </row>
    <row r="9">
      <c r="A9" s="9"/>
      <c r="B9" s="9"/>
      <c r="C9" s="14"/>
      <c r="D9" s="14"/>
      <c r="E9" s="12"/>
      <c r="F9" s="12"/>
      <c r="G9" s="20">
        <f>IF(E9="","",MAX(0,E9-F9))</f>
      </c>
      <c r="H9" s="12"/>
      <c r="I9" s="8"/>
      <c r="J9" s="8"/>
    </row>
    <row r="10">
      <c r="A10" s="9"/>
      <c r="B10" s="9"/>
      <c r="C10" s="14"/>
      <c r="D10" s="14"/>
      <c r="E10" s="12"/>
      <c r="F10" s="12"/>
      <c r="G10" s="20">
        <f>IF(E10="","",MAX(0,E10-F10))</f>
      </c>
      <c r="H10" s="12"/>
      <c r="I10" s="8"/>
      <c r="J10" s="8"/>
    </row>
    <row r="11">
      <c r="A11" s="9"/>
      <c r="B11" s="9"/>
      <c r="C11" s="14"/>
      <c r="D11" s="14"/>
      <c r="E11" s="12"/>
      <c r="F11" s="12"/>
      <c r="G11" s="20">
        <f>IF(E11="","",MAX(0,E11-F11))</f>
      </c>
      <c r="H11" s="12"/>
      <c r="I11" s="8"/>
      <c r="J11" s="8"/>
    </row>
    <row r="12">
      <c r="A12" s="9"/>
      <c r="B12" s="9"/>
      <c r="C12" s="14"/>
      <c r="D12" s="14"/>
      <c r="E12" s="12"/>
      <c r="F12" s="12"/>
      <c r="G12" s="20">
        <f>IF(E12="","",MAX(0,E12-F12))</f>
      </c>
      <c r="H12" s="12"/>
      <c r="I12" s="8"/>
      <c r="J12" s="8"/>
    </row>
    <row r="13">
      <c r="A13" s="9"/>
      <c r="B13" s="9"/>
      <c r="C13" s="14"/>
      <c r="D13" s="14"/>
      <c r="E13" s="12"/>
      <c r="F13" s="12"/>
      <c r="G13" s="20">
        <f>IF(E13="","",MAX(0,E13-F13))</f>
      </c>
      <c r="H13" s="12"/>
      <c r="I13" s="8"/>
      <c r="J13" s="8"/>
    </row>
    <row r="14">
      <c r="A14" s="9"/>
      <c r="B14" s="9"/>
      <c r="C14" s="14"/>
      <c r="D14" s="14"/>
      <c r="E14" s="12"/>
      <c r="F14" s="12"/>
      <c r="G14" s="20">
        <f>IF(E14="","",MAX(0,E14-F14))</f>
      </c>
      <c r="H14" s="12"/>
      <c r="I14" s="8"/>
      <c r="J14" s="8"/>
    </row>
    <row r="15">
      <c r="A15" s="9"/>
      <c r="B15" s="9"/>
      <c r="C15" s="14"/>
      <c r="D15" s="14"/>
      <c r="E15" s="12"/>
      <c r="F15" s="12"/>
      <c r="G15" s="20">
        <f>IF(E15="","",MAX(0,E15-F15))</f>
      </c>
      <c r="H15" s="12"/>
      <c r="I15" s="8"/>
      <c r="J15" s="8"/>
    </row>
    <row r="16">
      <c r="A16" s="9"/>
      <c r="B16" s="9"/>
      <c r="C16" s="14"/>
      <c r="D16" s="14"/>
      <c r="E16" s="12"/>
      <c r="F16" s="12"/>
      <c r="G16" s="20">
        <f>IF(E16="","",MAX(0,E16-F16))</f>
      </c>
      <c r="H16" s="12"/>
      <c r="I16" s="8"/>
      <c r="J16" s="8"/>
    </row>
    <row r="17">
      <c r="A17" s="9"/>
      <c r="B17" s="9"/>
      <c r="C17" s="14"/>
      <c r="D17" s="14"/>
      <c r="E17" s="12"/>
      <c r="F17" s="12"/>
      <c r="G17" s="20">
        <f>IF(E17="","",MAX(0,E17-F17))</f>
      </c>
      <c r="H17" s="12"/>
      <c r="I17" s="8"/>
      <c r="J17" s="8"/>
    </row>
    <row r="18">
      <c r="A18" s="9"/>
      <c r="B18" s="9"/>
      <c r="C18" s="14"/>
      <c r="D18" s="14"/>
      <c r="E18" s="12"/>
      <c r="F18" s="12"/>
      <c r="G18" s="20">
        <f>IF(E18="","",MAX(0,E18-F18))</f>
      </c>
      <c r="H18" s="12"/>
      <c r="I18" s="8"/>
      <c r="J18" s="8"/>
    </row>
    <row r="20">
      <c r="A20" s="7" t="inlineStr">
        <is>
          <t xml:space="preserve">Total remaining hours</t>
        </is>
      </c>
      <c r="G20" s="25">
        <f>SUM(G5:G18)</f>
      </c>
      <c r="H20" s="25">
        <f>SUM(H5:H18)</f>
      </c>
    </row>
    <row r="21">
      <c r="A21" s="6" t="inlineStr">
        <is>
          <t xml:space="preserve">Weeks of work at full capacity</t>
        </is>
      </c>
      <c r="G21" s="20">
        <f>IFERROR(G20/SETTINGS!$B$22,0)</f>
      </c>
    </row>
  </sheetData>
  <mergeCells count="2">
    <mergeCell ref="A1:C1"/>
    <mergeCell ref="A2:D2"/>
  </mergeCells>
  <autoFilter ref="A4:J18"/>
  <dataValidations count="2">
    <dataValidation type="list" allowBlank="1" showInputMessage="1" showErrorMessage="1" sqref="I5:I18">
      <formula1>"High,Medium,Low"</formula1>
    </dataValidation>
    <dataValidation type="list" allowBlank="1" showInputMessage="1" showErrorMessage="1" sqref="J5:J18">
      <formula1>"Active,Booked,Retainer,On hold,Done"</formula1>
    </dataValidation>
  </dataValidations>
  <pageMargins left="0.5" right="0.5" top="0.6" bottom="0.6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>
  <sheetViews>
    <sheetView workbookViewId="0" showGridLines="0">
      <pane xSplit="2" ySplit="4" topLeftCell="C5" activePane="bottomRight" state="frozen"/>
    </sheetView>
  </sheetViews>
  <sheetFormatPr defaultRowHeight="15"/>
  <cols>
    <col min="1" max="1" width="10" customWidth="1"/>
    <col min="2" max="2" width="16" customWidth="1"/>
    <col min="3" max="3" width="18" customWidth="1"/>
    <col min="4" max="4" width="18" customWidth="1"/>
    <col min="5" max="5" width="18" customWidth="1"/>
    <col min="6" max="6" width="18" customWidth="1"/>
    <col min="7" max="7" width="16" customWidth="1"/>
    <col min="8" max="8" width="18" customWidth="1"/>
    <col min="9" max="9" width="16" customWidth="1"/>
  </cols>
  <sheetData>
    <row r="1">
      <c r="A1" s="1" t="inlineStr">
        <is>
          <t xml:space="preserve">WEEKLY PLAN</t>
        </is>
      </c>
    </row>
    <row r="2">
      <c r="A2" s="2" t="inlineStr">
        <is>
          <t xml:space="preserve">Committed hours are yours to type. Everything else is calculated.</t>
        </is>
      </c>
    </row>
    <row r="4">
      <c r="A4" s="5" t="inlineStr">
        <is>
          <t xml:space="preserve">Week</t>
        </is>
      </c>
      <c r="B4" s="5" t="inlineStr">
        <is>
          <t xml:space="preserve">Starting</t>
        </is>
      </c>
      <c r="C4" s="5" t="inlineStr">
        <is>
          <t xml:space="preserve">Available work h</t>
        </is>
      </c>
      <c r="D4" s="5" t="inlineStr">
        <is>
          <t xml:space="preserve">Non-billable h</t>
        </is>
      </c>
      <c r="E4" s="5" t="inlineStr">
        <is>
          <t xml:space="preserve">Adjusted capacity</t>
        </is>
      </c>
      <c r="F4" s="5" t="inlineStr">
        <is>
          <t xml:space="preserve">Committed h</t>
        </is>
      </c>
      <c r="G4" s="5" t="inlineStr">
        <is>
          <t xml:space="preserve">Free capacity</t>
        </is>
      </c>
      <c r="H4" s="5" t="inlineStr">
        <is>
          <t xml:space="preserve">Utilisation</t>
        </is>
      </c>
      <c r="I4" s="5" t="inlineStr">
        <is>
          <t xml:space="preserve">Overbooked h</t>
        </is>
      </c>
      <c r="J4" s="4" t="inlineStr">
        <is>
          <t xml:space="preserve">Status</t>
        </is>
      </c>
    </row>
    <row r="5">
      <c r="A5" s="21">
        <v>1</v>
      </c>
      <c r="B5" s="22">
        <f>SETTINGS!$B$16</f>
      </c>
      <c r="C5" s="20">
        <f>SETTINGS!$B$5</f>
      </c>
      <c r="D5" s="20">
        <f>SETTINGS!$B$9+SETTINGS!$B$10+SETTINGS!$B$11</f>
      </c>
      <c r="E5" s="20">
        <f>SETTINGS!$B$22</f>
      </c>
      <c r="F5" s="12">
        <v>24</v>
      </c>
      <c r="G5" s="20">
        <f>MAX(0,E5-F5)</f>
      </c>
      <c r="H5" s="19">
        <f>IFERROR(F5/E5,0)</f>
      </c>
      <c r="I5" s="20">
        <f>MAX(0,F5-E5)</f>
      </c>
      <c r="J5" s="30">
        <f>IF(H5&gt;1,"OVERBOOKED",IF(H5&gt;=0.8,"BUSY","AVAILABLE"))</f>
      </c>
    </row>
    <row r="6">
      <c r="A6" s="21">
        <v>2</v>
      </c>
      <c r="B6" s="22">
        <f>B5+7</f>
      </c>
      <c r="C6" s="20">
        <f>SETTINGS!$B$5</f>
      </c>
      <c r="D6" s="20">
        <f>SETTINGS!$B$9+SETTINGS!$B$10+SETTINGS!$B$11</f>
      </c>
      <c r="E6" s="20">
        <f>SETTINGS!$B$22</f>
      </c>
      <c r="F6" s="12">
        <v>28</v>
      </c>
      <c r="G6" s="20">
        <f>MAX(0,E6-F6)</f>
      </c>
      <c r="H6" s="19">
        <f>IFERROR(F6/E6,0)</f>
      </c>
      <c r="I6" s="20">
        <f>MAX(0,F6-E6)</f>
      </c>
      <c r="J6" s="30">
        <f>IF(H6&gt;1,"OVERBOOKED",IF(H6&gt;=0.8,"BUSY","AVAILABLE"))</f>
      </c>
    </row>
    <row r="7">
      <c r="A7" s="21">
        <v>3</v>
      </c>
      <c r="B7" s="22">
        <f>B6+7</f>
      </c>
      <c r="C7" s="20">
        <f>SETTINGS!$B$5</f>
      </c>
      <c r="D7" s="20">
        <f>SETTINGS!$B$9+SETTINGS!$B$10+SETTINGS!$B$11</f>
      </c>
      <c r="E7" s="20">
        <f>SETTINGS!$B$22</f>
      </c>
      <c r="F7" s="12">
        <v>31</v>
      </c>
      <c r="G7" s="20">
        <f>MAX(0,E7-F7)</f>
      </c>
      <c r="H7" s="19">
        <f>IFERROR(F7/E7,0)</f>
      </c>
      <c r="I7" s="20">
        <f>MAX(0,F7-E7)</f>
      </c>
      <c r="J7" s="30">
        <f>IF(H7&gt;1,"OVERBOOKED",IF(H7&gt;=0.8,"BUSY","AVAILABLE"))</f>
      </c>
    </row>
    <row r="8">
      <c r="A8" s="21">
        <v>4</v>
      </c>
      <c r="B8" s="22">
        <f>B7+7</f>
      </c>
      <c r="C8" s="20">
        <f>SETTINGS!$B$5</f>
      </c>
      <c r="D8" s="20">
        <f>SETTINGS!$B$9+SETTINGS!$B$10+SETTINGS!$B$11</f>
      </c>
      <c r="E8" s="20">
        <f>SETTINGS!$B$22</f>
      </c>
      <c r="F8" s="12">
        <v>26</v>
      </c>
      <c r="G8" s="20">
        <f>MAX(0,E8-F8)</f>
      </c>
      <c r="H8" s="19">
        <f>IFERROR(F8/E8,0)</f>
      </c>
      <c r="I8" s="20">
        <f>MAX(0,F8-E8)</f>
      </c>
      <c r="J8" s="30">
        <f>IF(H8&gt;1,"OVERBOOKED",IF(H8&gt;=0.8,"BUSY","AVAILABLE"))</f>
      </c>
    </row>
    <row r="9">
      <c r="A9" s="21">
        <v>5</v>
      </c>
      <c r="B9" s="22">
        <f>B8+7</f>
      </c>
      <c r="C9" s="20">
        <f>SETTINGS!$B$5</f>
      </c>
      <c r="D9" s="20">
        <f>SETTINGS!$B$9+SETTINGS!$B$10+SETTINGS!$B$11</f>
      </c>
      <c r="E9" s="20">
        <f>SETTINGS!$B$22</f>
      </c>
      <c r="F9" s="12">
        <v>18</v>
      </c>
      <c r="G9" s="20">
        <f>MAX(0,E9-F9)</f>
      </c>
      <c r="H9" s="19">
        <f>IFERROR(F9/E9,0)</f>
      </c>
      <c r="I9" s="20">
        <f>MAX(0,F9-E9)</f>
      </c>
      <c r="J9" s="30">
        <f>IF(H9&gt;1,"OVERBOOKED",IF(H9&gt;=0.8,"BUSY","AVAILABLE"))</f>
      </c>
    </row>
    <row r="10">
      <c r="A10" s="21">
        <v>6</v>
      </c>
      <c r="B10" s="22">
        <f>B9+7</f>
      </c>
      <c r="C10" s="20">
        <f>SETTINGS!$B$5</f>
      </c>
      <c r="D10" s="20">
        <f>SETTINGS!$B$9+SETTINGS!$B$10+SETTINGS!$B$11</f>
      </c>
      <c r="E10" s="20">
        <f>SETTINGS!$B$22</f>
      </c>
      <c r="F10" s="12">
        <v>14</v>
      </c>
      <c r="G10" s="20">
        <f>MAX(0,E10-F10)</f>
      </c>
      <c r="H10" s="19">
        <f>IFERROR(F10/E10,0)</f>
      </c>
      <c r="I10" s="20">
        <f>MAX(0,F10-E10)</f>
      </c>
      <c r="J10" s="30">
        <f>IF(H10&gt;1,"OVERBOOKED",IF(H10&gt;=0.8,"BUSY","AVAILABLE"))</f>
      </c>
    </row>
    <row r="11">
      <c r="A11" s="21">
        <v>7</v>
      </c>
      <c r="B11" s="22">
        <f>B10+7</f>
      </c>
      <c r="C11" s="20">
        <f>SETTINGS!$B$5</f>
      </c>
      <c r="D11" s="20">
        <f>SETTINGS!$B$9+SETTINGS!$B$10+SETTINGS!$B$11</f>
      </c>
      <c r="E11" s="20">
        <f>SETTINGS!$B$22</f>
      </c>
      <c r="F11" s="12">
        <v>20</v>
      </c>
      <c r="G11" s="20">
        <f>MAX(0,E11-F11)</f>
      </c>
      <c r="H11" s="19">
        <f>IFERROR(F11/E11,0)</f>
      </c>
      <c r="I11" s="20">
        <f>MAX(0,F11-E11)</f>
      </c>
      <c r="J11" s="30">
        <f>IF(H11&gt;1,"OVERBOOKED",IF(H11&gt;=0.8,"BUSY","AVAILABLE"))</f>
      </c>
    </row>
    <row r="12">
      <c r="A12" s="21">
        <v>8</v>
      </c>
      <c r="B12" s="22">
        <f>B11+7</f>
      </c>
      <c r="C12" s="20">
        <f>SETTINGS!$B$5</f>
      </c>
      <c r="D12" s="20">
        <f>SETTINGS!$B$9+SETTINGS!$B$10+SETTINGS!$B$11</f>
      </c>
      <c r="E12" s="20">
        <f>SETTINGS!$B$22</f>
      </c>
      <c r="F12" s="12">
        <v>22</v>
      </c>
      <c r="G12" s="20">
        <f>MAX(0,E12-F12)</f>
      </c>
      <c r="H12" s="19">
        <f>IFERROR(F12/E12,0)</f>
      </c>
      <c r="I12" s="20">
        <f>MAX(0,F12-E12)</f>
      </c>
      <c r="J12" s="30">
        <f>IF(H12&gt;1,"OVERBOOKED",IF(H12&gt;=0.8,"BUSY","AVAILABLE"))</f>
      </c>
    </row>
    <row r="13">
      <c r="A13" s="21">
        <v>9</v>
      </c>
      <c r="B13" s="22">
        <f>B12+7</f>
      </c>
      <c r="C13" s="20">
        <f>SETTINGS!$B$5</f>
      </c>
      <c r="D13" s="20">
        <f>SETTINGS!$B$9+SETTINGS!$B$10+SETTINGS!$B$11</f>
      </c>
      <c r="E13" s="20">
        <f>SETTINGS!$B$22</f>
      </c>
      <c r="F13" s="12">
        <v>12</v>
      </c>
      <c r="G13" s="20">
        <f>MAX(0,E13-F13)</f>
      </c>
      <c r="H13" s="19">
        <f>IFERROR(F13/E13,0)</f>
      </c>
      <c r="I13" s="20">
        <f>MAX(0,F13-E13)</f>
      </c>
      <c r="J13" s="30">
        <f>IF(H13&gt;1,"OVERBOOKED",IF(H13&gt;=0.8,"BUSY","AVAILABLE"))</f>
      </c>
    </row>
    <row r="14">
      <c r="A14" s="21">
        <v>10</v>
      </c>
      <c r="B14" s="22">
        <f>B13+7</f>
      </c>
      <c r="C14" s="20">
        <f>SETTINGS!$B$5</f>
      </c>
      <c r="D14" s="20">
        <f>SETTINGS!$B$9+SETTINGS!$B$10+SETTINGS!$B$11</f>
      </c>
      <c r="E14" s="20">
        <f>SETTINGS!$B$22</f>
      </c>
      <c r="F14" s="12">
        <v>8</v>
      </c>
      <c r="G14" s="20">
        <f>MAX(0,E14-F14)</f>
      </c>
      <c r="H14" s="19">
        <f>IFERROR(F14/E14,0)</f>
      </c>
      <c r="I14" s="20">
        <f>MAX(0,F14-E14)</f>
      </c>
      <c r="J14" s="30">
        <f>IF(H14&gt;1,"OVERBOOKED",IF(H14&gt;=0.8,"BUSY","AVAILABLE"))</f>
      </c>
    </row>
    <row r="15">
      <c r="A15" s="21">
        <v>11</v>
      </c>
      <c r="B15" s="22">
        <f>B14+7</f>
      </c>
      <c r="C15" s="20">
        <f>SETTINGS!$B$5</f>
      </c>
      <c r="D15" s="20">
        <f>SETTINGS!$B$9+SETTINGS!$B$10+SETTINGS!$B$11</f>
      </c>
      <c r="E15" s="20">
        <f>SETTINGS!$B$22</f>
      </c>
      <c r="F15" s="12">
        <v>6</v>
      </c>
      <c r="G15" s="20">
        <f>MAX(0,E15-F15)</f>
      </c>
      <c r="H15" s="19">
        <f>IFERROR(F15/E15,0)</f>
      </c>
      <c r="I15" s="20">
        <f>MAX(0,F15-E15)</f>
      </c>
      <c r="J15" s="30">
        <f>IF(H15&gt;1,"OVERBOOKED",IF(H15&gt;=0.8,"BUSY","AVAILABLE"))</f>
      </c>
    </row>
    <row r="16">
      <c r="A16" s="21">
        <v>12</v>
      </c>
      <c r="B16" s="22">
        <f>B15+7</f>
      </c>
      <c r="C16" s="20">
        <f>SETTINGS!$B$5</f>
      </c>
      <c r="D16" s="20">
        <f>SETTINGS!$B$9+SETTINGS!$B$10+SETTINGS!$B$11</f>
      </c>
      <c r="E16" s="20">
        <f>SETTINGS!$B$22</f>
      </c>
      <c r="F16" s="12">
        <v>4</v>
      </c>
      <c r="G16" s="20">
        <f>MAX(0,E16-F16)</f>
      </c>
      <c r="H16" s="19">
        <f>IFERROR(F16/E16,0)</f>
      </c>
      <c r="I16" s="20">
        <f>MAX(0,F16-E16)</f>
      </c>
      <c r="J16" s="30">
        <f>IF(H16&gt;1,"OVERBOOKED",IF(H16&gt;=0.8,"BUSY","AVAILABLE"))</f>
      </c>
    </row>
    <row r="18">
      <c r="A18" s="7" t="inlineStr">
        <is>
          <t xml:space="preserve">Totals over the horizon</t>
        </is>
      </c>
      <c r="E18" s="25">
        <f>SUM(E5:E16)</f>
      </c>
      <c r="F18" s="25">
        <f>SUM(F5:F16)</f>
      </c>
      <c r="G18" s="25">
        <f>SUM(G5:G16)</f>
      </c>
      <c r="H18" s="19">
        <f>IFERROR(F17/E17,0)</f>
      </c>
      <c r="I18" s="25">
        <f>SUM(I5:I16)</f>
      </c>
    </row>
    <row r="19">
      <c r="A19" s="27" t="inlineStr">
        <is>
          <t xml:space="preserve">AVAILABLE is under 80% utilised · BUSY is 80% to 100% · OVERBOOKED is over 100%, and means something has to move.</t>
        </is>
      </c>
    </row>
  </sheetData>
  <mergeCells count="3">
    <mergeCell ref="A1:C1"/>
    <mergeCell ref="A2:E2"/>
    <mergeCell ref="A19:F19"/>
  </mergeCells>
  <pageMargins left="0.5" right="0.5" top="0.6" bottom="0.6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34" customWidth="1"/>
    <col min="2" max="2" width="18" customWidth="1"/>
    <col min="3" max="3" width="54" customWidth="1"/>
  </cols>
  <sheetData>
    <row r="1">
      <c r="A1" s="1" t="inlineStr">
        <is>
          <t xml:space="preserve">NEW PROJECT PLANNER</t>
        </is>
      </c>
    </row>
    <row r="2">
      <c r="A2" s="2" t="inlineStr">
        <is>
          <t xml:space="preserve">Three inputs. Answer the “when can you start?” question with a date.</t>
        </is>
      </c>
    </row>
    <row r="4">
      <c r="A4" s="3" t="inlineStr">
        <is>
          <t xml:space="preserve">THE ENQUIRY</t>
        </is>
      </c>
    </row>
    <row r="5">
      <c r="A5" s="6" t="inlineStr">
        <is>
          <t xml:space="preserve">New project hours</t>
        </is>
      </c>
      <c r="B5" s="12">
        <v>40</v>
      </c>
      <c r="C5" s="27" t="inlineStr">
        <is>
          <t xml:space="preserve">Your estimate for the whole project</t>
        </is>
      </c>
    </row>
    <row r="6">
      <c r="A6" s="6" t="inlineStr">
        <is>
          <t xml:space="preserve">Desired hours per week</t>
        </is>
      </c>
      <c r="B6" s="12">
        <v>10</v>
      </c>
      <c r="C6" s="27" t="inlineStr">
        <is>
          <t xml:space="preserve">How hard you want to push it</t>
        </is>
      </c>
    </row>
    <row r="7">
      <c r="A7" s="6" t="inlineStr">
        <is>
          <t xml:space="preserve">Earliest start</t>
        </is>
      </c>
      <c r="B7" s="14">
        <v>46286</v>
      </c>
      <c r="C7" s="27" t="inlineStr">
        <is>
          <t xml:space="preserve">Not before this date</t>
        </is>
      </c>
    </row>
    <row r="9">
      <c r="A9" s="3" t="inlineStr">
        <is>
          <t xml:space="preserve">THE ANSWER</t>
        </is>
      </c>
    </row>
    <row r="10">
      <c r="A10" s="7" t="inlineStr">
        <is>
          <t xml:space="preserve">First feasible week</t>
        </is>
      </c>
      <c r="B10" s="21">
        <f>IF(AND(PLAN!B5&gt;=B7,PLAN!G5&gt;=B6),1,IF(AND(PLAN!B6&gt;=B7,PLAN!G6&gt;=B6),2,IF(AND(PLAN!B7&gt;=B7,PLAN!G7&gt;=B6),3,IF(AND(PLAN!B8&gt;=B7,PLAN!G8&gt;=B6),4,IF(AND(PLAN!B9&gt;=B7,PLAN!G9&gt;=B6),5,IF(AND(PLAN!B10&gt;=B7,PLAN!G10&gt;=B6),6,IF(AND(PLAN!B11&gt;=B7,PLAN!G11&gt;=B6),7,IF(AND(PLAN!B12&gt;=B7,PLAN!G12&gt;=B6),8,IF(AND(PLAN!B13&gt;=B7,PLAN!G13&gt;=B6),9,IF(AND(PLAN!B14&gt;=B7,PLAN!G14&gt;=B6),10,IF(AND(PLAN!B15&gt;=B7,PLAN!G15&gt;=B6),11,IF(AND(PLAN!B16&gt;=B7,PLAN!G16&gt;=B6),12,0))))))))))))</f>
      </c>
      <c r="C10" s="27" t="inlineStr">
        <is>
          <t xml:space="preserve">The first week on the plan that starts on or after your earliest start and has enough free capacity. 0 means no week in the horizon has room.</t>
        </is>
      </c>
    </row>
    <row r="11">
      <c r="A11" s="6" t="inlineStr">
        <is>
          <t xml:space="preserve">Starting</t>
        </is>
      </c>
      <c r="B11" s="22">
        <f>IF(B10=0,"",SETTINGS!$B$16+(B10-1)*7)</f>
      </c>
      <c r="C11" s="27" t="inlineStr">
        <is>
          <t xml:space="preserve">The Monday of that week</t>
        </is>
      </c>
    </row>
    <row r="12">
      <c r="A12" s="6" t="inlineStr">
        <is>
          <t xml:space="preserve">Estimated duration (weeks)</t>
        </is>
      </c>
      <c r="B12" s="20">
        <f>IFERROR(B5/B6,0)</f>
      </c>
      <c r="C12" s="27" t="inlineStr">
        <is>
          <t xml:space="preserve">Project hours ÷ hours per week</t>
        </is>
      </c>
    </row>
    <row r="13">
      <c r="A13" s="7" t="inlineStr">
        <is>
          <t xml:space="preserve">Estimated completion</t>
        </is>
      </c>
      <c r="B13" s="22">
        <f>IF(B10=0,"",B11+INT(B12)*7+7)</f>
      </c>
      <c r="C13" s="27" t="inlineStr">
        <is>
          <t xml:space="preserve">End of the last week of work</t>
        </is>
      </c>
    </row>
    <row r="15">
      <c r="A15" s="6" t="inlineStr">
        <is>
          <t xml:space="preserve">Free capacity in the horizon</t>
        </is>
      </c>
      <c r="B15" s="20">
        <f>PLAN!$G$18</f>
      </c>
      <c r="C15" s="27" t="inlineStr">
        <is>
          <t xml:space="preserve">Total unused capacity across every planned week</t>
        </is>
      </c>
    </row>
    <row r="16">
      <c r="A16" s="6" t="inlineStr">
        <is>
          <t xml:space="preserve">Does the project fit at all?</t>
        </is>
      </c>
      <c r="B16" s="30">
        <f>IF(PLAN!$G$18&gt;=B5,"Yes","Not within the horizon")</f>
      </c>
      <c r="C16" s="27" t="inlineStr">
        <is>
          <t xml:space="preserve">Ignoring pace: is there enough total room in the plan?</t>
        </is>
      </c>
    </row>
    <row r="18">
      <c r="A18" s="27" t="inlineStr">
        <is>
          <t xml:space="preserve">If the first feasible week is 0 but the project fits overall, the work can be done — just not at the pace you asked for. Lower the desired hours per week and look again.</t>
        </is>
      </c>
    </row>
  </sheetData>
  <mergeCells count="8">
    <mergeCell ref="A1:C1"/>
    <mergeCell ref="A2:C2"/>
    <mergeCell ref="A4:C4"/>
    <mergeCell ref="C5:E5"/>
    <mergeCell ref="C6:E6"/>
    <mergeCell ref="C7:E7"/>
    <mergeCell ref="A9:C9"/>
    <mergeCell ref="A18:C18"/>
  </mergeCells>
  <pageMargins left="0.5" right="0.5" top="0.6" bottom="0.6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Freshlance Template Generator</Application>
  <Company>Freshlance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Freelance Capacity Planner</dc:title>
  <dc:subject>A weekly capacity plan: real billable capacity after non-billable time, committed hours per week, free capacity, utilisation and the first week a new project could start.</dc:subject>
  <dc:creator>Freshlance</dc:creator>
  <cp:keywords>freelance template, freelance-capacity-planner</cp:keywords>
  <cp:version>1.0</cp:version>
  <dcterms:created xsi:type="dcterms:W3CDTF">2026-09-21T00:00:00Z</dcterms:created>
  <dcterms:modified xsi:type="dcterms:W3CDTF">2026-09-21T00:00:00Z</dcterms:modified>
</cp:coreProperties>
</file>